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vazha.gvelesiani 17.07.2025\Desktop\რეჟიმები\რეჟიმი დამტკიცებული 2025\რეჟიმი დამტკიცებული 2025\შიდა ქართლი\"/>
    </mc:Choice>
  </mc:AlternateContent>
  <xr:revisionPtr revIDLastSave="0" documentId="13_ncr:1_{A5902E40-7ACC-4497-B91D-9A874C22E56B}" xr6:coauthVersionLast="47" xr6:coauthVersionMax="47" xr10:uidLastSave="{00000000-0000-0000-0000-000000000000}"/>
  <bookViews>
    <workbookView xWindow="28680" yWindow="-30" windowWidth="29040" windowHeight="15720" tabRatio="747" xr2:uid="{00000000-000D-0000-FFFF-FFFF00000000}"/>
  </bookViews>
  <sheets>
    <sheet name="ლამი-მისაქ" sheetId="10" r:id="rId1"/>
    <sheet name="თელოვანი" sheetId="20" r:id="rId2"/>
    <sheet name="თელოვანი-2" sheetId="18" r:id="rId3"/>
    <sheet name="არაგვისპირის არხი" sheetId="26" r:id="rId4"/>
    <sheet name="ბულაჩაურის არხი" sheetId="24" r:id="rId5"/>
    <sheet name="ნარეკვავის არხი" sheetId="25" r:id="rId6"/>
    <sheet name="საგურამოს არხი" sheetId="27" r:id="rId7"/>
  </sheets>
  <definedNames>
    <definedName name="_xlnm.Print_Area" localSheetId="3">'არაგვისპირის არხი'!$A$1:$AH$28</definedName>
    <definedName name="_xlnm.Print_Area" localSheetId="4">'ბულაჩაურის არხი'!$A$1:$AH$28</definedName>
    <definedName name="_xlnm.Print_Area" localSheetId="2">'თელოვანი-2'!$A$1:$AH$28</definedName>
    <definedName name="_xlnm.Print_Area" localSheetId="5">'ნარეკვავის არხი'!$A$1:$AH$28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27" l="1"/>
  <c r="K18" i="27"/>
  <c r="L18" i="27"/>
  <c r="L27" i="27" s="1"/>
  <c r="L28" i="27" s="1"/>
  <c r="M18" i="27"/>
  <c r="N18" i="27"/>
  <c r="O18" i="27"/>
  <c r="P18" i="27"/>
  <c r="Q18" i="27"/>
  <c r="R18" i="27"/>
  <c r="S18" i="27"/>
  <c r="T18" i="27"/>
  <c r="U18" i="27"/>
  <c r="V18" i="27"/>
  <c r="W18" i="27"/>
  <c r="X18" i="27"/>
  <c r="Y18" i="27"/>
  <c r="Z18" i="27"/>
  <c r="AA18" i="27"/>
  <c r="AB18" i="27"/>
  <c r="AB27" i="27" s="1"/>
  <c r="AB28" i="27" s="1"/>
  <c r="AC18" i="27"/>
  <c r="AC27" i="27" s="1"/>
  <c r="AC28" i="27" s="1"/>
  <c r="AD18" i="27"/>
  <c r="AE18" i="27"/>
  <c r="AE27" i="27" s="1"/>
  <c r="AE28" i="27" s="1"/>
  <c r="AF18" i="27"/>
  <c r="I18" i="27"/>
  <c r="I27" i="27" s="1"/>
  <c r="I28" i="27" s="1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C18" i="25"/>
  <c r="AD18" i="25"/>
  <c r="AE18" i="25"/>
  <c r="I18" i="25"/>
  <c r="J18" i="24"/>
  <c r="K18" i="24"/>
  <c r="L18" i="24"/>
  <c r="M18" i="24"/>
  <c r="N18" i="24"/>
  <c r="O18" i="24"/>
  <c r="P18" i="24"/>
  <c r="Q18" i="24"/>
  <c r="R18" i="24"/>
  <c r="S18" i="24"/>
  <c r="T18" i="24"/>
  <c r="U18" i="24"/>
  <c r="V18" i="24"/>
  <c r="W18" i="24"/>
  <c r="X18" i="24"/>
  <c r="Y18" i="24"/>
  <c r="Z18" i="24"/>
  <c r="AA18" i="24"/>
  <c r="AB18" i="24"/>
  <c r="AC18" i="24"/>
  <c r="AD18" i="24"/>
  <c r="AE18" i="24"/>
  <c r="AF18" i="24"/>
  <c r="I18" i="24"/>
  <c r="J18" i="26"/>
  <c r="K18" i="26"/>
  <c r="L18" i="26"/>
  <c r="M18" i="26"/>
  <c r="N18" i="26"/>
  <c r="O18" i="26"/>
  <c r="P18" i="26"/>
  <c r="Q18" i="26"/>
  <c r="R18" i="26"/>
  <c r="S18" i="26"/>
  <c r="T18" i="26"/>
  <c r="U18" i="26"/>
  <c r="V18" i="26"/>
  <c r="W18" i="26"/>
  <c r="X18" i="26"/>
  <c r="Y18" i="26"/>
  <c r="Z18" i="26"/>
  <c r="AA18" i="26"/>
  <c r="AB18" i="26"/>
  <c r="AC18" i="26"/>
  <c r="AD18" i="26"/>
  <c r="AE18" i="26"/>
  <c r="AF18" i="26"/>
  <c r="I18" i="26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I18" i="18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I18" i="2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I18" i="10"/>
  <c r="M27" i="27"/>
  <c r="M28" i="27" s="1"/>
  <c r="AE23" i="27"/>
  <c r="AC23" i="27"/>
  <c r="AA23" i="27"/>
  <c r="Y23" i="27"/>
  <c r="W23" i="27"/>
  <c r="V23" i="27"/>
  <c r="U23" i="27"/>
  <c r="S23" i="27"/>
  <c r="Q23" i="27"/>
  <c r="O23" i="27"/>
  <c r="M23" i="27"/>
  <c r="L23" i="27"/>
  <c r="K23" i="27"/>
  <c r="J23" i="27"/>
  <c r="I23" i="27"/>
  <c r="AF22" i="27"/>
  <c r="AD22" i="27"/>
  <c r="AB22" i="27"/>
  <c r="Z22" i="27"/>
  <c r="X22" i="27"/>
  <c r="V22" i="27"/>
  <c r="T22" i="27"/>
  <c r="R22" i="27"/>
  <c r="P22" i="27"/>
  <c r="N22" i="27"/>
  <c r="L22" i="27"/>
  <c r="J22" i="27"/>
  <c r="AF21" i="27"/>
  <c r="AD21" i="27"/>
  <c r="AB21" i="27"/>
  <c r="Z21" i="27"/>
  <c r="X21" i="27"/>
  <c r="V21" i="27"/>
  <c r="T21" i="27"/>
  <c r="R21" i="27"/>
  <c r="P21" i="27"/>
  <c r="P23" i="27" s="1"/>
  <c r="N21" i="27"/>
  <c r="L21" i="27"/>
  <c r="J21" i="27"/>
  <c r="AF20" i="27"/>
  <c r="AD20" i="27"/>
  <c r="AB20" i="27"/>
  <c r="AB23" i="27" s="1"/>
  <c r="Z20" i="27"/>
  <c r="X20" i="27"/>
  <c r="V20" i="27"/>
  <c r="T20" i="27"/>
  <c r="R20" i="27"/>
  <c r="R23" i="27" s="1"/>
  <c r="P20" i="27"/>
  <c r="N20" i="27"/>
  <c r="L20" i="27"/>
  <c r="J20" i="27"/>
  <c r="AF19" i="27"/>
  <c r="AF23" i="27" s="1"/>
  <c r="AD19" i="27"/>
  <c r="AD23" i="27" s="1"/>
  <c r="AB19" i="27"/>
  <c r="Z19" i="27"/>
  <c r="Z23" i="27" s="1"/>
  <c r="X19" i="27"/>
  <c r="X23" i="27" s="1"/>
  <c r="V19" i="27"/>
  <c r="T19" i="27"/>
  <c r="T23" i="27" s="1"/>
  <c r="R19" i="27"/>
  <c r="P19" i="27"/>
  <c r="N19" i="27"/>
  <c r="N23" i="27" s="1"/>
  <c r="L19" i="27"/>
  <c r="J19" i="27"/>
  <c r="J27" i="27"/>
  <c r="J28" i="27" s="1"/>
  <c r="AG16" i="27"/>
  <c r="E16" i="27"/>
  <c r="G16" i="27" s="1"/>
  <c r="D16" i="27"/>
  <c r="AG15" i="27"/>
  <c r="E15" i="27"/>
  <c r="G15" i="27" s="1"/>
  <c r="D15" i="27"/>
  <c r="AH14" i="27"/>
  <c r="AG14" i="27"/>
  <c r="D14" i="27"/>
  <c r="E14" i="27" s="1"/>
  <c r="G14" i="27" s="1"/>
  <c r="AG13" i="27"/>
  <c r="D13" i="27"/>
  <c r="E13" i="27" s="1"/>
  <c r="G13" i="27" s="1"/>
  <c r="AG12" i="27"/>
  <c r="D12" i="27"/>
  <c r="E12" i="27" s="1"/>
  <c r="G12" i="27" s="1"/>
  <c r="AG11" i="27"/>
  <c r="D11" i="27"/>
  <c r="E11" i="27" s="1"/>
  <c r="G11" i="27" s="1"/>
  <c r="AG10" i="27"/>
  <c r="D10" i="27"/>
  <c r="E10" i="27" s="1"/>
  <c r="G10" i="27" s="1"/>
  <c r="AG9" i="27"/>
  <c r="D9" i="27"/>
  <c r="E9" i="27" s="1"/>
  <c r="G9" i="27" s="1"/>
  <c r="A9" i="27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G8" i="27"/>
  <c r="D8" i="27"/>
  <c r="E8" i="27" s="1"/>
  <c r="G8" i="27" s="1"/>
  <c r="A8" i="27"/>
  <c r="AG7" i="27"/>
  <c r="E7" i="27"/>
  <c r="G7" i="27" s="1"/>
  <c r="D7" i="27"/>
  <c r="B6" i="27"/>
  <c r="C6" i="27" s="1"/>
  <c r="D6" i="27" s="1"/>
  <c r="E6" i="27" s="1"/>
  <c r="F6" i="27" s="1"/>
  <c r="G6" i="27" s="1"/>
  <c r="H6" i="27" s="1"/>
  <c r="I6" i="27" s="1"/>
  <c r="J6" i="27" s="1"/>
  <c r="K6" i="27" s="1"/>
  <c r="L6" i="27" s="1"/>
  <c r="M6" i="27" s="1"/>
  <c r="N6" i="27" s="1"/>
  <c r="O6" i="27" s="1"/>
  <c r="P6" i="27" s="1"/>
  <c r="Q6" i="27" s="1"/>
  <c r="R6" i="27" s="1"/>
  <c r="S6" i="27" s="1"/>
  <c r="T6" i="27" s="1"/>
  <c r="U6" i="27" s="1"/>
  <c r="V6" i="27" s="1"/>
  <c r="W6" i="27" s="1"/>
  <c r="X6" i="27" s="1"/>
  <c r="Y6" i="27" s="1"/>
  <c r="Z6" i="27" s="1"/>
  <c r="AA6" i="27" s="1"/>
  <c r="AB6" i="27" s="1"/>
  <c r="AC6" i="27" s="1"/>
  <c r="AD6" i="27" s="1"/>
  <c r="AE6" i="27" s="1"/>
  <c r="AF6" i="27" s="1"/>
  <c r="AG6" i="27" s="1"/>
  <c r="AH6" i="27" s="1"/>
  <c r="A17" i="24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16" i="26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15" i="18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D27" i="27" l="1"/>
  <c r="AD28" i="27" s="1"/>
  <c r="K27" i="27"/>
  <c r="K28" i="27" s="1"/>
  <c r="Z27" i="27"/>
  <c r="Z28" i="27" s="1"/>
  <c r="AF27" i="27"/>
  <c r="AF28" i="27" s="1"/>
  <c r="N27" i="27"/>
  <c r="N28" i="27" s="1"/>
  <c r="AG18" i="27"/>
  <c r="W16" i="27"/>
  <c r="U16" i="27"/>
  <c r="S16" i="27"/>
  <c r="AH16" i="27" s="1"/>
  <c r="Y12" i="27"/>
  <c r="V12" i="27"/>
  <c r="W12" i="27"/>
  <c r="S12" i="27"/>
  <c r="R12" i="27"/>
  <c r="P12" i="27"/>
  <c r="W13" i="27"/>
  <c r="U13" i="27"/>
  <c r="P13" i="27"/>
  <c r="AH13" i="27" s="1"/>
  <c r="Y11" i="27"/>
  <c r="W11" i="27"/>
  <c r="T11" i="27"/>
  <c r="Q11" i="27"/>
  <c r="W8" i="27"/>
  <c r="U8" i="27"/>
  <c r="S8" i="27"/>
  <c r="O8" i="27"/>
  <c r="AH8" i="27" s="1"/>
  <c r="V7" i="27"/>
  <c r="T7" i="27"/>
  <c r="O7" i="27"/>
  <c r="R9" i="27"/>
  <c r="AA9" i="27"/>
  <c r="AA27" i="27" s="1"/>
  <c r="AA28" i="27" s="1"/>
  <c r="X27" i="27"/>
  <c r="X28" i="27" s="1"/>
  <c r="R10" i="27"/>
  <c r="P10" i="27"/>
  <c r="U15" i="27"/>
  <c r="S15" i="27"/>
  <c r="Q15" i="27"/>
  <c r="W15" i="27"/>
  <c r="O15" i="27"/>
  <c r="Y15" i="27"/>
  <c r="A14" i="20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14" i="10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16" i="25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E23" i="26"/>
  <c r="AC23" i="26"/>
  <c r="AA23" i="26"/>
  <c r="Y23" i="26"/>
  <c r="W23" i="26"/>
  <c r="U23" i="26"/>
  <c r="S23" i="26"/>
  <c r="Q23" i="26"/>
  <c r="O23" i="26"/>
  <c r="M23" i="26"/>
  <c r="K23" i="26"/>
  <c r="I23" i="26"/>
  <c r="AF22" i="26"/>
  <c r="AD22" i="26"/>
  <c r="AB22" i="26"/>
  <c r="Z22" i="26"/>
  <c r="X22" i="26"/>
  <c r="V22" i="26"/>
  <c r="T22" i="26"/>
  <c r="R22" i="26"/>
  <c r="P22" i="26"/>
  <c r="N22" i="26"/>
  <c r="L22" i="26"/>
  <c r="J22" i="26"/>
  <c r="AF21" i="26"/>
  <c r="AD21" i="26"/>
  <c r="AB21" i="26"/>
  <c r="Z21" i="26"/>
  <c r="X21" i="26"/>
  <c r="V21" i="26"/>
  <c r="T21" i="26"/>
  <c r="R21" i="26"/>
  <c r="P21" i="26"/>
  <c r="N21" i="26"/>
  <c r="L21" i="26"/>
  <c r="J21" i="26"/>
  <c r="AF20" i="26"/>
  <c r="AD20" i="26"/>
  <c r="AB20" i="26"/>
  <c r="Z20" i="26"/>
  <c r="X20" i="26"/>
  <c r="V20" i="26"/>
  <c r="T20" i="26"/>
  <c r="R20" i="26"/>
  <c r="P20" i="26"/>
  <c r="N20" i="26"/>
  <c r="L20" i="26"/>
  <c r="J20" i="26"/>
  <c r="AF19" i="26"/>
  <c r="AF23" i="26" s="1"/>
  <c r="AD19" i="26"/>
  <c r="AB19" i="26"/>
  <c r="AB23" i="26" s="1"/>
  <c r="Z19" i="26"/>
  <c r="X19" i="26"/>
  <c r="X23" i="26" s="1"/>
  <c r="V19" i="26"/>
  <c r="V23" i="26" s="1"/>
  <c r="T19" i="26"/>
  <c r="R19" i="26"/>
  <c r="R23" i="26" s="1"/>
  <c r="P19" i="26"/>
  <c r="P23" i="26" s="1"/>
  <c r="N19" i="26"/>
  <c r="L19" i="26"/>
  <c r="L23" i="26" s="1"/>
  <c r="J19" i="26"/>
  <c r="AF27" i="26"/>
  <c r="AF28" i="26" s="1"/>
  <c r="AE27" i="26"/>
  <c r="AE28" i="26" s="1"/>
  <c r="AC27" i="26"/>
  <c r="AC28" i="26" s="1"/>
  <c r="AA27" i="26"/>
  <c r="AA28" i="26" s="1"/>
  <c r="O27" i="26"/>
  <c r="O28" i="26" s="1"/>
  <c r="AG16" i="26"/>
  <c r="D16" i="26"/>
  <c r="E16" i="26" s="1"/>
  <c r="G16" i="26" s="1"/>
  <c r="AG15" i="26"/>
  <c r="D15" i="26"/>
  <c r="E15" i="26" s="1"/>
  <c r="G15" i="26" s="1"/>
  <c r="AG14" i="26"/>
  <c r="D14" i="26"/>
  <c r="E14" i="26" s="1"/>
  <c r="G14" i="26" s="1"/>
  <c r="AH13" i="26"/>
  <c r="AG13" i="26"/>
  <c r="D13" i="26"/>
  <c r="E13" i="26" s="1"/>
  <c r="G13" i="26" s="1"/>
  <c r="AG12" i="26"/>
  <c r="D12" i="26"/>
  <c r="E12" i="26" s="1"/>
  <c r="G12" i="26" s="1"/>
  <c r="AG11" i="26"/>
  <c r="D11" i="26"/>
  <c r="E11" i="26" s="1"/>
  <c r="G11" i="26" s="1"/>
  <c r="AH10" i="26"/>
  <c r="AG10" i="26"/>
  <c r="D10" i="26"/>
  <c r="E10" i="26" s="1"/>
  <c r="G10" i="26" s="1"/>
  <c r="AH9" i="26"/>
  <c r="AG9" i="26"/>
  <c r="D9" i="26"/>
  <c r="E9" i="26" s="1"/>
  <c r="G9" i="26" s="1"/>
  <c r="AG8" i="26"/>
  <c r="D8" i="26"/>
  <c r="E8" i="26" s="1"/>
  <c r="G8" i="26" s="1"/>
  <c r="A8" i="26"/>
  <c r="A9" i="26" s="1"/>
  <c r="A10" i="26" s="1"/>
  <c r="A11" i="26" s="1"/>
  <c r="A12" i="26" s="1"/>
  <c r="A13" i="26" s="1"/>
  <c r="A14" i="26" s="1"/>
  <c r="A15" i="26" s="1"/>
  <c r="AG7" i="26"/>
  <c r="D7" i="26"/>
  <c r="E7" i="26" s="1"/>
  <c r="G7" i="26" s="1"/>
  <c r="B6" i="26"/>
  <c r="C6" i="26" s="1"/>
  <c r="D6" i="26" s="1"/>
  <c r="E6" i="26" s="1"/>
  <c r="F6" i="26" s="1"/>
  <c r="G6" i="26" s="1"/>
  <c r="H6" i="26" s="1"/>
  <c r="I6" i="26" s="1"/>
  <c r="J6" i="26" s="1"/>
  <c r="K6" i="26" s="1"/>
  <c r="L6" i="26" s="1"/>
  <c r="M6" i="26" s="1"/>
  <c r="N6" i="26" s="1"/>
  <c r="O6" i="26" s="1"/>
  <c r="P6" i="26" s="1"/>
  <c r="Q6" i="26" s="1"/>
  <c r="R6" i="26" s="1"/>
  <c r="S6" i="26" s="1"/>
  <c r="T6" i="26" s="1"/>
  <c r="U6" i="26" s="1"/>
  <c r="V6" i="26" s="1"/>
  <c r="W6" i="26" s="1"/>
  <c r="X6" i="26" s="1"/>
  <c r="Y6" i="26" s="1"/>
  <c r="Z6" i="26" s="1"/>
  <c r="AA6" i="26" s="1"/>
  <c r="AB6" i="26" s="1"/>
  <c r="AC6" i="26" s="1"/>
  <c r="AD6" i="26" s="1"/>
  <c r="AE6" i="26" s="1"/>
  <c r="AF6" i="26" s="1"/>
  <c r="AG6" i="26" s="1"/>
  <c r="AH6" i="26" s="1"/>
  <c r="AE23" i="25"/>
  <c r="AC23" i="25"/>
  <c r="AA23" i="25"/>
  <c r="Y23" i="25"/>
  <c r="W23" i="25"/>
  <c r="U23" i="25"/>
  <c r="S23" i="25"/>
  <c r="Q23" i="25"/>
  <c r="O23" i="25"/>
  <c r="M23" i="25"/>
  <c r="K23" i="25"/>
  <c r="I23" i="25"/>
  <c r="AF22" i="25"/>
  <c r="AD22" i="25"/>
  <c r="AB22" i="25"/>
  <c r="Z22" i="25"/>
  <c r="X22" i="25"/>
  <c r="V22" i="25"/>
  <c r="T22" i="25"/>
  <c r="R22" i="25"/>
  <c r="P22" i="25"/>
  <c r="N22" i="25"/>
  <c r="L22" i="25"/>
  <c r="J22" i="25"/>
  <c r="AF21" i="25"/>
  <c r="AD21" i="25"/>
  <c r="AB21" i="25"/>
  <c r="Z21" i="25"/>
  <c r="X21" i="25"/>
  <c r="V21" i="25"/>
  <c r="T21" i="25"/>
  <c r="R21" i="25"/>
  <c r="P21" i="25"/>
  <c r="N21" i="25"/>
  <c r="L21" i="25"/>
  <c r="J21" i="25"/>
  <c r="AF20" i="25"/>
  <c r="AD20" i="25"/>
  <c r="AD23" i="25" s="1"/>
  <c r="AB20" i="25"/>
  <c r="Z20" i="25"/>
  <c r="Z23" i="25" s="1"/>
  <c r="X20" i="25"/>
  <c r="V20" i="25"/>
  <c r="T20" i="25"/>
  <c r="R20" i="25"/>
  <c r="P20" i="25"/>
  <c r="N20" i="25"/>
  <c r="L20" i="25"/>
  <c r="J20" i="25"/>
  <c r="AF19" i="25"/>
  <c r="AF23" i="25" s="1"/>
  <c r="AD19" i="25"/>
  <c r="AB19" i="25"/>
  <c r="AB23" i="25" s="1"/>
  <c r="Z19" i="25"/>
  <c r="X19" i="25"/>
  <c r="V19" i="25"/>
  <c r="T19" i="25"/>
  <c r="T23" i="25" s="1"/>
  <c r="R19" i="25"/>
  <c r="R23" i="25" s="1"/>
  <c r="P19" i="25"/>
  <c r="P23" i="25" s="1"/>
  <c r="N19" i="25"/>
  <c r="L19" i="25"/>
  <c r="L23" i="25" s="1"/>
  <c r="J19" i="25"/>
  <c r="AF18" i="25"/>
  <c r="AF27" i="25" s="1"/>
  <c r="AF28" i="25" s="1"/>
  <c r="AE27" i="25"/>
  <c r="AE28" i="25" s="1"/>
  <c r="AD27" i="25"/>
  <c r="AD28" i="25" s="1"/>
  <c r="AC27" i="25"/>
  <c r="AC28" i="25" s="1"/>
  <c r="M27" i="25"/>
  <c r="M28" i="25" s="1"/>
  <c r="L27" i="25"/>
  <c r="L28" i="25" s="1"/>
  <c r="K27" i="25"/>
  <c r="K28" i="25" s="1"/>
  <c r="AG16" i="25"/>
  <c r="D16" i="25"/>
  <c r="E16" i="25" s="1"/>
  <c r="G16" i="25" s="1"/>
  <c r="AG15" i="25"/>
  <c r="D15" i="25"/>
  <c r="E15" i="25" s="1"/>
  <c r="G15" i="25" s="1"/>
  <c r="AG14" i="25"/>
  <c r="D14" i="25"/>
  <c r="E14" i="25" s="1"/>
  <c r="G14" i="25" s="1"/>
  <c r="AH13" i="25"/>
  <c r="AG13" i="25"/>
  <c r="D13" i="25"/>
  <c r="E13" i="25" s="1"/>
  <c r="G13" i="25" s="1"/>
  <c r="AG12" i="25"/>
  <c r="D12" i="25"/>
  <c r="E12" i="25" s="1"/>
  <c r="G12" i="25" s="1"/>
  <c r="AG11" i="25"/>
  <c r="D11" i="25"/>
  <c r="E11" i="25" s="1"/>
  <c r="G11" i="25" s="1"/>
  <c r="AH10" i="25"/>
  <c r="AG10" i="25"/>
  <c r="D10" i="25"/>
  <c r="E10" i="25" s="1"/>
  <c r="G10" i="25" s="1"/>
  <c r="AH9" i="25"/>
  <c r="AG9" i="25"/>
  <c r="D9" i="25"/>
  <c r="E9" i="25" s="1"/>
  <c r="G9" i="25" s="1"/>
  <c r="AG8" i="25"/>
  <c r="D8" i="25"/>
  <c r="E8" i="25" s="1"/>
  <c r="G8" i="25" s="1"/>
  <c r="A8" i="25"/>
  <c r="A9" i="25" s="1"/>
  <c r="A10" i="25" s="1"/>
  <c r="A11" i="25" s="1"/>
  <c r="A12" i="25" s="1"/>
  <c r="A13" i="25" s="1"/>
  <c r="A14" i="25" s="1"/>
  <c r="A15" i="25" s="1"/>
  <c r="AG7" i="25"/>
  <c r="D7" i="25"/>
  <c r="E7" i="25" s="1"/>
  <c r="G7" i="25" s="1"/>
  <c r="B6" i="25"/>
  <c r="C6" i="25" s="1"/>
  <c r="D6" i="25" s="1"/>
  <c r="E6" i="25" s="1"/>
  <c r="F6" i="25" s="1"/>
  <c r="G6" i="25" s="1"/>
  <c r="H6" i="25" s="1"/>
  <c r="I6" i="25" s="1"/>
  <c r="J6" i="25" s="1"/>
  <c r="K6" i="25" s="1"/>
  <c r="L6" i="25" s="1"/>
  <c r="M6" i="25" s="1"/>
  <c r="N6" i="25" s="1"/>
  <c r="O6" i="25" s="1"/>
  <c r="P6" i="25" s="1"/>
  <c r="Q6" i="25" s="1"/>
  <c r="R6" i="25" s="1"/>
  <c r="S6" i="25" s="1"/>
  <c r="T6" i="25" s="1"/>
  <c r="U6" i="25" s="1"/>
  <c r="V6" i="25" s="1"/>
  <c r="W6" i="25" s="1"/>
  <c r="X6" i="25" s="1"/>
  <c r="Y6" i="25" s="1"/>
  <c r="Z6" i="25" s="1"/>
  <c r="AA6" i="25" s="1"/>
  <c r="AB6" i="25" s="1"/>
  <c r="AC6" i="25" s="1"/>
  <c r="AD6" i="25" s="1"/>
  <c r="AE6" i="25" s="1"/>
  <c r="AF6" i="25" s="1"/>
  <c r="AG6" i="25" s="1"/>
  <c r="AH6" i="25" s="1"/>
  <c r="AE23" i="24"/>
  <c r="AC23" i="24"/>
  <c r="AA23" i="24"/>
  <c r="Y23" i="24"/>
  <c r="W23" i="24"/>
  <c r="U23" i="24"/>
  <c r="S23" i="24"/>
  <c r="Q23" i="24"/>
  <c r="O23" i="24"/>
  <c r="M23" i="24"/>
  <c r="K23" i="24"/>
  <c r="I23" i="24"/>
  <c r="AF22" i="24"/>
  <c r="AD22" i="24"/>
  <c r="AB22" i="24"/>
  <c r="Z22" i="24"/>
  <c r="X22" i="24"/>
  <c r="V22" i="24"/>
  <c r="T22" i="24"/>
  <c r="R22" i="24"/>
  <c r="P22" i="24"/>
  <c r="N22" i="24"/>
  <c r="L22" i="24"/>
  <c r="J22" i="24"/>
  <c r="AF21" i="24"/>
  <c r="AD21" i="24"/>
  <c r="AB21" i="24"/>
  <c r="Z21" i="24"/>
  <c r="X21" i="24"/>
  <c r="V21" i="24"/>
  <c r="T21" i="24"/>
  <c r="R21" i="24"/>
  <c r="P21" i="24"/>
  <c r="N21" i="24"/>
  <c r="L21" i="24"/>
  <c r="J21" i="24"/>
  <c r="AF20" i="24"/>
  <c r="AD20" i="24"/>
  <c r="AB20" i="24"/>
  <c r="Z20" i="24"/>
  <c r="X20" i="24"/>
  <c r="V20" i="24"/>
  <c r="T20" i="24"/>
  <c r="R20" i="24"/>
  <c r="P20" i="24"/>
  <c r="N20" i="24"/>
  <c r="L20" i="24"/>
  <c r="J20" i="24"/>
  <c r="AF19" i="24"/>
  <c r="AF23" i="24" s="1"/>
  <c r="AD19" i="24"/>
  <c r="AB19" i="24"/>
  <c r="AB23" i="24" s="1"/>
  <c r="Z19" i="24"/>
  <c r="X19" i="24"/>
  <c r="X23" i="24" s="1"/>
  <c r="V19" i="24"/>
  <c r="V23" i="24" s="1"/>
  <c r="T19" i="24"/>
  <c r="T23" i="24" s="1"/>
  <c r="R19" i="24"/>
  <c r="P19" i="24"/>
  <c r="P23" i="24" s="1"/>
  <c r="N19" i="24"/>
  <c r="L19" i="24"/>
  <c r="L23" i="24" s="1"/>
  <c r="J19" i="24"/>
  <c r="AF27" i="24"/>
  <c r="AF28" i="24" s="1"/>
  <c r="AE27" i="24"/>
  <c r="AE28" i="24" s="1"/>
  <c r="AC27" i="24"/>
  <c r="AC28" i="24" s="1"/>
  <c r="AA27" i="24"/>
  <c r="AA28" i="24" s="1"/>
  <c r="P27" i="24"/>
  <c r="P28" i="24" s="1"/>
  <c r="O27" i="24"/>
  <c r="O28" i="24" s="1"/>
  <c r="M27" i="24"/>
  <c r="M28" i="24" s="1"/>
  <c r="L27" i="24"/>
  <c r="L28" i="24" s="1"/>
  <c r="K27" i="24"/>
  <c r="K28" i="24" s="1"/>
  <c r="AG16" i="24"/>
  <c r="D16" i="24"/>
  <c r="E16" i="24" s="1"/>
  <c r="G16" i="24" s="1"/>
  <c r="AG15" i="24"/>
  <c r="D15" i="24"/>
  <c r="E15" i="24" s="1"/>
  <c r="G15" i="24" s="1"/>
  <c r="AG14" i="24"/>
  <c r="D14" i="24"/>
  <c r="E14" i="24" s="1"/>
  <c r="G14" i="24" s="1"/>
  <c r="AH13" i="24"/>
  <c r="AG13" i="24"/>
  <c r="D13" i="24"/>
  <c r="E13" i="24" s="1"/>
  <c r="G13" i="24" s="1"/>
  <c r="AG12" i="24"/>
  <c r="D12" i="24"/>
  <c r="E12" i="24" s="1"/>
  <c r="G12" i="24" s="1"/>
  <c r="Y12" i="24" s="1"/>
  <c r="AG11" i="24"/>
  <c r="D11" i="24"/>
  <c r="E11" i="24" s="1"/>
  <c r="G11" i="24" s="1"/>
  <c r="AH10" i="24"/>
  <c r="AG10" i="24"/>
  <c r="D10" i="24"/>
  <c r="E10" i="24" s="1"/>
  <c r="G10" i="24" s="1"/>
  <c r="AH9" i="24"/>
  <c r="AG9" i="24"/>
  <c r="D9" i="24"/>
  <c r="E9" i="24" s="1"/>
  <c r="G9" i="24" s="1"/>
  <c r="AG8" i="24"/>
  <c r="D8" i="24"/>
  <c r="E8" i="24" s="1"/>
  <c r="G8" i="24" s="1"/>
  <c r="A8" i="24"/>
  <c r="A9" i="24" s="1"/>
  <c r="A10" i="24" s="1"/>
  <c r="A11" i="24" s="1"/>
  <c r="A12" i="24" s="1"/>
  <c r="A13" i="24" s="1"/>
  <c r="A14" i="24" s="1"/>
  <c r="A15" i="24" s="1"/>
  <c r="A16" i="24" s="1"/>
  <c r="AG7" i="24"/>
  <c r="D7" i="24"/>
  <c r="E7" i="24" s="1"/>
  <c r="G7" i="24" s="1"/>
  <c r="B6" i="24"/>
  <c r="C6" i="24" s="1"/>
  <c r="D6" i="24" s="1"/>
  <c r="E6" i="24" s="1"/>
  <c r="F6" i="24" s="1"/>
  <c r="G6" i="24" s="1"/>
  <c r="H6" i="24" s="1"/>
  <c r="I6" i="24" s="1"/>
  <c r="J6" i="24" s="1"/>
  <c r="K6" i="24" s="1"/>
  <c r="L6" i="24" s="1"/>
  <c r="M6" i="24" s="1"/>
  <c r="N6" i="24" s="1"/>
  <c r="O6" i="24" s="1"/>
  <c r="P6" i="24" s="1"/>
  <c r="Q6" i="24" s="1"/>
  <c r="R6" i="24" s="1"/>
  <c r="S6" i="24" s="1"/>
  <c r="T6" i="24" s="1"/>
  <c r="U6" i="24" s="1"/>
  <c r="V6" i="24" s="1"/>
  <c r="W6" i="24" s="1"/>
  <c r="X6" i="24" s="1"/>
  <c r="Y6" i="24" s="1"/>
  <c r="Z6" i="24" s="1"/>
  <c r="AA6" i="24" s="1"/>
  <c r="AB6" i="24" s="1"/>
  <c r="AC6" i="24" s="1"/>
  <c r="AD6" i="24" s="1"/>
  <c r="AE6" i="24" s="1"/>
  <c r="AF6" i="24" s="1"/>
  <c r="AG6" i="24" s="1"/>
  <c r="AH6" i="24" s="1"/>
  <c r="D16" i="10"/>
  <c r="E16" i="10" s="1"/>
  <c r="G16" i="10" s="1"/>
  <c r="D15" i="10"/>
  <c r="E15" i="10" s="1"/>
  <c r="G15" i="10" s="1"/>
  <c r="D14" i="10"/>
  <c r="E14" i="10" s="1"/>
  <c r="G14" i="10" s="1"/>
  <c r="D13" i="10"/>
  <c r="E13" i="10" s="1"/>
  <c r="G13" i="10" s="1"/>
  <c r="D12" i="10"/>
  <c r="E12" i="10" s="1"/>
  <c r="G12" i="10" s="1"/>
  <c r="D11" i="10"/>
  <c r="E11" i="10" s="1"/>
  <c r="G11" i="10" s="1"/>
  <c r="D10" i="10"/>
  <c r="E10" i="10" s="1"/>
  <c r="G10" i="10" s="1"/>
  <c r="D9" i="10"/>
  <c r="E9" i="10" s="1"/>
  <c r="G9" i="10" s="1"/>
  <c r="D8" i="10"/>
  <c r="E8" i="10" s="1"/>
  <c r="G8" i="10" s="1"/>
  <c r="D7" i="10"/>
  <c r="E7" i="10" s="1"/>
  <c r="G7" i="10" s="1"/>
  <c r="T27" i="27" l="1"/>
  <c r="T28" i="27" s="1"/>
  <c r="AH15" i="27"/>
  <c r="V27" i="27"/>
  <c r="V28" i="27" s="1"/>
  <c r="AH7" i="27"/>
  <c r="S27" i="27"/>
  <c r="S28" i="27" s="1"/>
  <c r="U27" i="27"/>
  <c r="U28" i="27" s="1"/>
  <c r="AH12" i="27"/>
  <c r="AH10" i="27"/>
  <c r="P27" i="27"/>
  <c r="P28" i="27" s="1"/>
  <c r="W27" i="27"/>
  <c r="W28" i="27" s="1"/>
  <c r="AH11" i="27"/>
  <c r="Q27" i="27"/>
  <c r="Q28" i="27" s="1"/>
  <c r="R27" i="27"/>
  <c r="R28" i="27" s="1"/>
  <c r="AH9" i="27"/>
  <c r="Y27" i="27"/>
  <c r="Y28" i="27" s="1"/>
  <c r="AD23" i="24"/>
  <c r="Z23" i="24"/>
  <c r="Z27" i="24" s="1"/>
  <c r="Z28" i="24" s="1"/>
  <c r="AD27" i="24"/>
  <c r="AD28" i="24" s="1"/>
  <c r="V27" i="24"/>
  <c r="V28" i="24" s="1"/>
  <c r="R23" i="24"/>
  <c r="J23" i="24"/>
  <c r="J27" i="24" s="1"/>
  <c r="J28" i="24" s="1"/>
  <c r="N23" i="24"/>
  <c r="T23" i="26"/>
  <c r="K27" i="26"/>
  <c r="K28" i="26" s="1"/>
  <c r="V27" i="26"/>
  <c r="V28" i="26" s="1"/>
  <c r="M27" i="26"/>
  <c r="M28" i="26" s="1"/>
  <c r="AD23" i="26"/>
  <c r="AD27" i="26" s="1"/>
  <c r="AD28" i="26" s="1"/>
  <c r="Z23" i="26"/>
  <c r="Z27" i="26" s="1"/>
  <c r="Z28" i="26" s="1"/>
  <c r="L27" i="26"/>
  <c r="L28" i="26" s="1"/>
  <c r="J23" i="26"/>
  <c r="J27" i="26" s="1"/>
  <c r="J28" i="26" s="1"/>
  <c r="AB27" i="26"/>
  <c r="AB28" i="26" s="1"/>
  <c r="N23" i="26"/>
  <c r="N27" i="26" s="1"/>
  <c r="N28" i="26" s="1"/>
  <c r="AA27" i="25"/>
  <c r="AA28" i="25" s="1"/>
  <c r="O27" i="25"/>
  <c r="O28" i="25" s="1"/>
  <c r="P27" i="25"/>
  <c r="P28" i="25" s="1"/>
  <c r="R27" i="25"/>
  <c r="R28" i="25" s="1"/>
  <c r="V23" i="25"/>
  <c r="X23" i="25"/>
  <c r="X27" i="25" s="1"/>
  <c r="X28" i="25" s="1"/>
  <c r="V27" i="25"/>
  <c r="V28" i="25" s="1"/>
  <c r="J23" i="25"/>
  <c r="N23" i="25"/>
  <c r="N27" i="25" s="1"/>
  <c r="N28" i="25" s="1"/>
  <c r="J27" i="25"/>
  <c r="J28" i="25" s="1"/>
  <c r="Z27" i="25"/>
  <c r="Z28" i="25" s="1"/>
  <c r="AG18" i="26"/>
  <c r="AG18" i="24"/>
  <c r="AG18" i="25"/>
  <c r="T11" i="26"/>
  <c r="W11" i="26"/>
  <c r="U11" i="26"/>
  <c r="W14" i="26"/>
  <c r="U14" i="26"/>
  <c r="S14" i="26"/>
  <c r="Q14" i="26"/>
  <c r="X27" i="26"/>
  <c r="X28" i="26" s="1"/>
  <c r="W7" i="26"/>
  <c r="U7" i="26"/>
  <c r="Y12" i="26"/>
  <c r="W12" i="26"/>
  <c r="U12" i="26"/>
  <c r="S12" i="26"/>
  <c r="Q12" i="26"/>
  <c r="S15" i="26"/>
  <c r="Q15" i="26"/>
  <c r="Y15" i="26"/>
  <c r="W15" i="26"/>
  <c r="U15" i="26"/>
  <c r="W16" i="26"/>
  <c r="U16" i="26"/>
  <c r="AH16" i="26" s="1"/>
  <c r="P27" i="26"/>
  <c r="P28" i="26" s="1"/>
  <c r="W8" i="26"/>
  <c r="U8" i="26"/>
  <c r="S8" i="26"/>
  <c r="Q8" i="26"/>
  <c r="R27" i="26"/>
  <c r="R28" i="26" s="1"/>
  <c r="I27" i="26"/>
  <c r="T11" i="25"/>
  <c r="W11" i="25"/>
  <c r="U11" i="25"/>
  <c r="W14" i="25"/>
  <c r="U14" i="25"/>
  <c r="S14" i="25"/>
  <c r="Q14" i="25"/>
  <c r="S15" i="25"/>
  <c r="Q15" i="25"/>
  <c r="Y15" i="25"/>
  <c r="W15" i="25"/>
  <c r="U15" i="25"/>
  <c r="W7" i="25"/>
  <c r="U7" i="25"/>
  <c r="Y12" i="25"/>
  <c r="W12" i="25"/>
  <c r="U12" i="25"/>
  <c r="S12" i="25"/>
  <c r="Q12" i="25"/>
  <c r="W8" i="25"/>
  <c r="U8" i="25"/>
  <c r="S8" i="25"/>
  <c r="Q8" i="25"/>
  <c r="AB27" i="25"/>
  <c r="AB28" i="25" s="1"/>
  <c r="W16" i="25"/>
  <c r="U16" i="25"/>
  <c r="I27" i="25"/>
  <c r="T11" i="24"/>
  <c r="W11" i="24"/>
  <c r="U11" i="24"/>
  <c r="R27" i="24"/>
  <c r="R28" i="24" s="1"/>
  <c r="W14" i="24"/>
  <c r="S14" i="24"/>
  <c r="Q14" i="24"/>
  <c r="U14" i="24"/>
  <c r="W7" i="24"/>
  <c r="U7" i="24"/>
  <c r="X27" i="24"/>
  <c r="X28" i="24" s="1"/>
  <c r="S15" i="24"/>
  <c r="Q15" i="24"/>
  <c r="Y15" i="24"/>
  <c r="Y27" i="24" s="1"/>
  <c r="Y28" i="24" s="1"/>
  <c r="W15" i="24"/>
  <c r="U15" i="24"/>
  <c r="N27" i="24"/>
  <c r="N28" i="24" s="1"/>
  <c r="AB27" i="24"/>
  <c r="AB28" i="24" s="1"/>
  <c r="W8" i="24"/>
  <c r="S8" i="24"/>
  <c r="Q8" i="24"/>
  <c r="U8" i="24"/>
  <c r="W16" i="24"/>
  <c r="U16" i="24"/>
  <c r="W12" i="24"/>
  <c r="I27" i="24"/>
  <c r="Q12" i="24"/>
  <c r="S12" i="24"/>
  <c r="U12" i="24"/>
  <c r="AE23" i="20"/>
  <c r="AC23" i="20"/>
  <c r="AA23" i="20"/>
  <c r="Y23" i="20"/>
  <c r="W23" i="20"/>
  <c r="U23" i="20"/>
  <c r="S23" i="20"/>
  <c r="Q23" i="20"/>
  <c r="O23" i="20"/>
  <c r="M23" i="20"/>
  <c r="K23" i="20"/>
  <c r="I23" i="20"/>
  <c r="AF22" i="20"/>
  <c r="AD22" i="20"/>
  <c r="AB22" i="20"/>
  <c r="Z22" i="20"/>
  <c r="X22" i="20"/>
  <c r="V22" i="20"/>
  <c r="T22" i="20"/>
  <c r="R22" i="20"/>
  <c r="P22" i="20"/>
  <c r="N22" i="20"/>
  <c r="L22" i="20"/>
  <c r="J22" i="20"/>
  <c r="AF21" i="20"/>
  <c r="AD21" i="20"/>
  <c r="AB21" i="20"/>
  <c r="Z21" i="20"/>
  <c r="X21" i="20"/>
  <c r="V21" i="20"/>
  <c r="T21" i="20"/>
  <c r="R21" i="20"/>
  <c r="P21" i="20"/>
  <c r="N21" i="20"/>
  <c r="L21" i="20"/>
  <c r="J21" i="20"/>
  <c r="AF20" i="20"/>
  <c r="AD20" i="20"/>
  <c r="AB20" i="20"/>
  <c r="Z20" i="20"/>
  <c r="X20" i="20"/>
  <c r="V20" i="20"/>
  <c r="T20" i="20"/>
  <c r="R20" i="20"/>
  <c r="P20" i="20"/>
  <c r="N20" i="20"/>
  <c r="L20" i="20"/>
  <c r="J20" i="20"/>
  <c r="AF19" i="20"/>
  <c r="AF23" i="20" s="1"/>
  <c r="AD19" i="20"/>
  <c r="AD23" i="20" s="1"/>
  <c r="AB19" i="20"/>
  <c r="Z19" i="20"/>
  <c r="Z23" i="20" s="1"/>
  <c r="X19" i="20"/>
  <c r="X23" i="20" s="1"/>
  <c r="V19" i="20"/>
  <c r="V23" i="20" s="1"/>
  <c r="T19" i="20"/>
  <c r="R19" i="20"/>
  <c r="R23" i="20" s="1"/>
  <c r="P19" i="20"/>
  <c r="N19" i="20"/>
  <c r="N23" i="20" s="1"/>
  <c r="L19" i="20"/>
  <c r="J19" i="20"/>
  <c r="J23" i="20" s="1"/>
  <c r="AF27" i="20"/>
  <c r="AF28" i="20" s="1"/>
  <c r="AD27" i="20"/>
  <c r="AD28" i="20" s="1"/>
  <c r="AC27" i="20"/>
  <c r="AC28" i="20" s="1"/>
  <c r="AA27" i="20"/>
  <c r="AA28" i="20" s="1"/>
  <c r="Z27" i="20"/>
  <c r="Z28" i="20" s="1"/>
  <c r="Q27" i="20"/>
  <c r="Q28" i="20" s="1"/>
  <c r="K27" i="20"/>
  <c r="K28" i="20" s="1"/>
  <c r="J27" i="20"/>
  <c r="J28" i="20" s="1"/>
  <c r="AG16" i="20"/>
  <c r="D16" i="20"/>
  <c r="E16" i="20" s="1"/>
  <c r="G16" i="20" s="1"/>
  <c r="S16" i="20" s="1"/>
  <c r="AG15" i="20"/>
  <c r="D15" i="20"/>
  <c r="E15" i="20" s="1"/>
  <c r="G15" i="20" s="1"/>
  <c r="R15" i="20" s="1"/>
  <c r="AG14" i="20"/>
  <c r="E14" i="20"/>
  <c r="G14" i="20" s="1"/>
  <c r="D14" i="20"/>
  <c r="AG13" i="20"/>
  <c r="D13" i="20"/>
  <c r="E13" i="20" s="1"/>
  <c r="G13" i="20" s="1"/>
  <c r="AG12" i="20"/>
  <c r="D12" i="20"/>
  <c r="E12" i="20" s="1"/>
  <c r="G12" i="20" s="1"/>
  <c r="AG11" i="20"/>
  <c r="D11" i="20"/>
  <c r="E11" i="20" s="1"/>
  <c r="G11" i="20" s="1"/>
  <c r="AG10" i="20"/>
  <c r="D10" i="20"/>
  <c r="E10" i="20" s="1"/>
  <c r="G10" i="20" s="1"/>
  <c r="R10" i="20" s="1"/>
  <c r="AH9" i="20"/>
  <c r="AG9" i="20"/>
  <c r="D9" i="20"/>
  <c r="E9" i="20" s="1"/>
  <c r="G9" i="20" s="1"/>
  <c r="AG8" i="20"/>
  <c r="D8" i="20"/>
  <c r="E8" i="20" s="1"/>
  <c r="G8" i="20" s="1"/>
  <c r="A8" i="20"/>
  <c r="A9" i="20" s="1"/>
  <c r="A10" i="20" s="1"/>
  <c r="A11" i="20" s="1"/>
  <c r="A12" i="20" s="1"/>
  <c r="A13" i="20" s="1"/>
  <c r="AG7" i="20"/>
  <c r="D7" i="20"/>
  <c r="E7" i="20" s="1"/>
  <c r="G7" i="20" s="1"/>
  <c r="B6" i="20"/>
  <c r="C6" i="20" s="1"/>
  <c r="D6" i="20" s="1"/>
  <c r="E6" i="20" s="1"/>
  <c r="F6" i="20" s="1"/>
  <c r="G6" i="20" s="1"/>
  <c r="H6" i="20" s="1"/>
  <c r="I6" i="20" s="1"/>
  <c r="J6" i="20" s="1"/>
  <c r="K6" i="20" s="1"/>
  <c r="L6" i="20" s="1"/>
  <c r="M6" i="20" s="1"/>
  <c r="N6" i="20" s="1"/>
  <c r="O6" i="20" s="1"/>
  <c r="P6" i="20" s="1"/>
  <c r="Q6" i="20" s="1"/>
  <c r="R6" i="20" s="1"/>
  <c r="S6" i="20" s="1"/>
  <c r="T6" i="20" s="1"/>
  <c r="U6" i="20" s="1"/>
  <c r="V6" i="20" s="1"/>
  <c r="W6" i="20" s="1"/>
  <c r="X6" i="20" s="1"/>
  <c r="Y6" i="20" s="1"/>
  <c r="Z6" i="20" s="1"/>
  <c r="AA6" i="20" s="1"/>
  <c r="AB6" i="20" s="1"/>
  <c r="AC6" i="20" s="1"/>
  <c r="AD6" i="20" s="1"/>
  <c r="AE6" i="20" s="1"/>
  <c r="AF6" i="20" s="1"/>
  <c r="AG6" i="20" s="1"/>
  <c r="AH6" i="20" s="1"/>
  <c r="O27" i="27" l="1"/>
  <c r="AH18" i="27"/>
  <c r="S27" i="24"/>
  <c r="S28" i="24" s="1"/>
  <c r="AH15" i="24"/>
  <c r="AH16" i="24"/>
  <c r="P23" i="20"/>
  <c r="P27" i="20" s="1"/>
  <c r="P28" i="20" s="1"/>
  <c r="M27" i="20"/>
  <c r="M28" i="20" s="1"/>
  <c r="N27" i="20"/>
  <c r="N28" i="20" s="1"/>
  <c r="O27" i="20"/>
  <c r="O28" i="20" s="1"/>
  <c r="AE27" i="20"/>
  <c r="AE28" i="20" s="1"/>
  <c r="AB23" i="20"/>
  <c r="AB27" i="20" s="1"/>
  <c r="AB28" i="20" s="1"/>
  <c r="L23" i="20"/>
  <c r="L27" i="20" s="1"/>
  <c r="L28" i="20" s="1"/>
  <c r="T23" i="20"/>
  <c r="AH14" i="25"/>
  <c r="S27" i="26"/>
  <c r="S28" i="26" s="1"/>
  <c r="AH16" i="25"/>
  <c r="S27" i="25"/>
  <c r="S28" i="25" s="1"/>
  <c r="Y27" i="25"/>
  <c r="Y28" i="25" s="1"/>
  <c r="W27" i="25"/>
  <c r="W28" i="25" s="1"/>
  <c r="AH7" i="26"/>
  <c r="U27" i="26"/>
  <c r="U28" i="26" s="1"/>
  <c r="W27" i="26"/>
  <c r="W28" i="26" s="1"/>
  <c r="AH12" i="26"/>
  <c r="AH14" i="26"/>
  <c r="AH15" i="26"/>
  <c r="AH11" i="26"/>
  <c r="T27" i="26"/>
  <c r="T28" i="26" s="1"/>
  <c r="I28" i="26"/>
  <c r="AH8" i="26"/>
  <c r="Y27" i="26"/>
  <c r="Y28" i="26" s="1"/>
  <c r="AH12" i="25"/>
  <c r="I28" i="25"/>
  <c r="AH15" i="25"/>
  <c r="AH7" i="25"/>
  <c r="U27" i="25"/>
  <c r="U28" i="25" s="1"/>
  <c r="AH8" i="25"/>
  <c r="AH11" i="25"/>
  <c r="T27" i="25"/>
  <c r="T28" i="25" s="1"/>
  <c r="AH14" i="24"/>
  <c r="AH8" i="24"/>
  <c r="I28" i="24"/>
  <c r="AH7" i="24"/>
  <c r="U27" i="24"/>
  <c r="U28" i="24" s="1"/>
  <c r="AH12" i="24"/>
  <c r="W27" i="24"/>
  <c r="W28" i="24" s="1"/>
  <c r="T27" i="24"/>
  <c r="T28" i="24" s="1"/>
  <c r="AH11" i="24"/>
  <c r="AG18" i="20"/>
  <c r="X7" i="20"/>
  <c r="T7" i="20"/>
  <c r="AH10" i="20"/>
  <c r="Y13" i="20"/>
  <c r="Y27" i="20" s="1"/>
  <c r="Y28" i="20" s="1"/>
  <c r="T13" i="20"/>
  <c r="W13" i="20"/>
  <c r="U13" i="20"/>
  <c r="R12" i="20"/>
  <c r="V12" i="20"/>
  <c r="X12" i="20"/>
  <c r="W16" i="20"/>
  <c r="U16" i="20"/>
  <c r="T15" i="20"/>
  <c r="X15" i="20"/>
  <c r="V15" i="20"/>
  <c r="V8" i="20"/>
  <c r="T8" i="20"/>
  <c r="U11" i="20"/>
  <c r="W11" i="20"/>
  <c r="T11" i="20"/>
  <c r="V14" i="20"/>
  <c r="S14" i="20"/>
  <c r="I27" i="20"/>
  <c r="O28" i="27" l="1"/>
  <c r="AH27" i="27"/>
  <c r="Q27" i="26"/>
  <c r="AH18" i="26"/>
  <c r="Q27" i="25"/>
  <c r="AH18" i="25"/>
  <c r="Q27" i="24"/>
  <c r="AH18" i="24"/>
  <c r="AH15" i="20"/>
  <c r="V27" i="20"/>
  <c r="V28" i="20" s="1"/>
  <c r="W27" i="20"/>
  <c r="W28" i="20" s="1"/>
  <c r="S27" i="20"/>
  <c r="S28" i="20" s="1"/>
  <c r="AH14" i="20"/>
  <c r="U27" i="20"/>
  <c r="U28" i="20" s="1"/>
  <c r="AH8" i="20"/>
  <c r="AH13" i="20"/>
  <c r="AH7" i="20"/>
  <c r="T27" i="20"/>
  <c r="T28" i="20" s="1"/>
  <c r="I28" i="20"/>
  <c r="AH11" i="20"/>
  <c r="AH16" i="20"/>
  <c r="AH12" i="20"/>
  <c r="X27" i="20"/>
  <c r="X28" i="20" s="1"/>
  <c r="Q28" i="26" l="1"/>
  <c r="AH27" i="26"/>
  <c r="Q28" i="25"/>
  <c r="AH27" i="25"/>
  <c r="Q28" i="24"/>
  <c r="AH27" i="24"/>
  <c r="R27" i="20"/>
  <c r="AH18" i="20"/>
  <c r="R28" i="20" l="1"/>
  <c r="AH27" i="20"/>
  <c r="AE23" i="18" l="1"/>
  <c r="AC23" i="18"/>
  <c r="AA23" i="18"/>
  <c r="Y23" i="18"/>
  <c r="W23" i="18"/>
  <c r="U23" i="18"/>
  <c r="S23" i="18"/>
  <c r="Q23" i="18"/>
  <c r="O23" i="18"/>
  <c r="M23" i="18"/>
  <c r="K23" i="18"/>
  <c r="I23" i="18"/>
  <c r="AF22" i="18"/>
  <c r="AD22" i="18"/>
  <c r="AB22" i="18"/>
  <c r="Z22" i="18"/>
  <c r="X22" i="18"/>
  <c r="V22" i="18"/>
  <c r="T22" i="18"/>
  <c r="R22" i="18"/>
  <c r="P22" i="18"/>
  <c r="N22" i="18"/>
  <c r="L22" i="18"/>
  <c r="J22" i="18"/>
  <c r="AF21" i="18"/>
  <c r="AD21" i="18"/>
  <c r="AB21" i="18"/>
  <c r="Z21" i="18"/>
  <c r="X21" i="18"/>
  <c r="V21" i="18"/>
  <c r="T21" i="18"/>
  <c r="R21" i="18"/>
  <c r="P21" i="18"/>
  <c r="N21" i="18"/>
  <c r="L21" i="18"/>
  <c r="J21" i="18"/>
  <c r="AF20" i="18"/>
  <c r="AD20" i="18"/>
  <c r="AB20" i="18"/>
  <c r="Z20" i="18"/>
  <c r="X20" i="18"/>
  <c r="V20" i="18"/>
  <c r="T20" i="18"/>
  <c r="R20" i="18"/>
  <c r="P20" i="18"/>
  <c r="N20" i="18"/>
  <c r="L20" i="18"/>
  <c r="J20" i="18"/>
  <c r="AF19" i="18"/>
  <c r="AF23" i="18" s="1"/>
  <c r="AD19" i="18"/>
  <c r="AD23" i="18" s="1"/>
  <c r="AB19" i="18"/>
  <c r="AB23" i="18" s="1"/>
  <c r="Z19" i="18"/>
  <c r="Z23" i="18" s="1"/>
  <c r="X19" i="18"/>
  <c r="X23" i="18" s="1"/>
  <c r="V19" i="18"/>
  <c r="V23" i="18" s="1"/>
  <c r="T19" i="18"/>
  <c r="T23" i="18" s="1"/>
  <c r="R19" i="18"/>
  <c r="P19" i="18"/>
  <c r="P23" i="18" s="1"/>
  <c r="N19" i="18"/>
  <c r="N23" i="18" s="1"/>
  <c r="L19" i="18"/>
  <c r="L23" i="18" s="1"/>
  <c r="J19" i="18"/>
  <c r="AF18" i="18"/>
  <c r="AE23" i="10"/>
  <c r="AC23" i="10"/>
  <c r="AA23" i="10"/>
  <c r="Y23" i="10"/>
  <c r="W23" i="10"/>
  <c r="U23" i="10"/>
  <c r="S23" i="10"/>
  <c r="Q23" i="10"/>
  <c r="O23" i="10"/>
  <c r="M23" i="10"/>
  <c r="K23" i="10"/>
  <c r="I23" i="10"/>
  <c r="AF22" i="10"/>
  <c r="AD22" i="10"/>
  <c r="AB22" i="10"/>
  <c r="Z22" i="10"/>
  <c r="X22" i="10"/>
  <c r="V22" i="10"/>
  <c r="T22" i="10"/>
  <c r="R22" i="10"/>
  <c r="P22" i="10"/>
  <c r="N22" i="10"/>
  <c r="L22" i="10"/>
  <c r="J22" i="10"/>
  <c r="AF21" i="10"/>
  <c r="AD21" i="10"/>
  <c r="AB21" i="10"/>
  <c r="Z21" i="10"/>
  <c r="X21" i="10"/>
  <c r="V21" i="10"/>
  <c r="T21" i="10"/>
  <c r="R21" i="10"/>
  <c r="P21" i="10"/>
  <c r="N21" i="10"/>
  <c r="L21" i="10"/>
  <c r="J21" i="10"/>
  <c r="AF20" i="10"/>
  <c r="AD20" i="10"/>
  <c r="AB20" i="10"/>
  <c r="Z20" i="10"/>
  <c r="X20" i="10"/>
  <c r="V20" i="10"/>
  <c r="T20" i="10"/>
  <c r="R20" i="10"/>
  <c r="P20" i="10"/>
  <c r="N20" i="10"/>
  <c r="L20" i="10"/>
  <c r="J20" i="10"/>
  <c r="AF19" i="10"/>
  <c r="AD19" i="10"/>
  <c r="AB19" i="10"/>
  <c r="Z19" i="10"/>
  <c r="X19" i="10"/>
  <c r="X23" i="10" s="1"/>
  <c r="V19" i="10"/>
  <c r="V23" i="10" s="1"/>
  <c r="T19" i="10"/>
  <c r="T23" i="10" s="1"/>
  <c r="R19" i="10"/>
  <c r="R23" i="10" s="1"/>
  <c r="P19" i="10"/>
  <c r="P23" i="10" s="1"/>
  <c r="N19" i="10"/>
  <c r="N23" i="10" s="1"/>
  <c r="L19" i="10"/>
  <c r="J19" i="10"/>
  <c r="J23" i="10" s="1"/>
  <c r="J23" i="18" l="1"/>
  <c r="L27" i="18"/>
  <c r="L28" i="18" s="1"/>
  <c r="AF23" i="10"/>
  <c r="AF27" i="10"/>
  <c r="AF28" i="10" s="1"/>
  <c r="L23" i="10"/>
  <c r="Z23" i="10"/>
  <c r="X27" i="10"/>
  <c r="X28" i="10" s="1"/>
  <c r="N27" i="18"/>
  <c r="N28" i="18" s="1"/>
  <c r="V27" i="18"/>
  <c r="V28" i="18" s="1"/>
  <c r="K27" i="18"/>
  <c r="K28" i="18" s="1"/>
  <c r="O27" i="18"/>
  <c r="O28" i="18" s="1"/>
  <c r="X27" i="18"/>
  <c r="X28" i="18" s="1"/>
  <c r="AE27" i="18"/>
  <c r="AE28" i="18" s="1"/>
  <c r="AB23" i="10"/>
  <c r="AB27" i="10" s="1"/>
  <c r="AB28" i="10" s="1"/>
  <c r="R23" i="18"/>
  <c r="R27" i="18" s="1"/>
  <c r="R28" i="18" s="1"/>
  <c r="AD23" i="10"/>
  <c r="AD27" i="10" s="1"/>
  <c r="AD28" i="10" s="1"/>
  <c r="P27" i="18"/>
  <c r="P28" i="18" s="1"/>
  <c r="AD27" i="18"/>
  <c r="AD28" i="18" s="1"/>
  <c r="M27" i="10"/>
  <c r="M28" i="10" s="1"/>
  <c r="AA27" i="18"/>
  <c r="AA28" i="18" s="1"/>
  <c r="AC27" i="10"/>
  <c r="AC28" i="10" s="1"/>
  <c r="AB27" i="18"/>
  <c r="AB28" i="18" s="1"/>
  <c r="L27" i="10"/>
  <c r="L28" i="10" s="1"/>
  <c r="K27" i="10"/>
  <c r="K28" i="10" s="1"/>
  <c r="J27" i="10"/>
  <c r="J28" i="10" s="1"/>
  <c r="Z27" i="10"/>
  <c r="Z28" i="10" s="1"/>
  <c r="Z27" i="18"/>
  <c r="Z28" i="18" s="1"/>
  <c r="N27" i="10"/>
  <c r="N28" i="10" s="1"/>
  <c r="J27" i="18"/>
  <c r="J28" i="18" s="1"/>
  <c r="AE27" i="10"/>
  <c r="AE28" i="10" s="1"/>
  <c r="I27" i="10"/>
  <c r="I28" i="10" s="1"/>
  <c r="I27" i="18"/>
  <c r="I28" i="18" s="1"/>
  <c r="M27" i="18"/>
  <c r="M28" i="18" s="1"/>
  <c r="AC27" i="18"/>
  <c r="AC28" i="18" s="1"/>
  <c r="AF27" i="18"/>
  <c r="AF28" i="18" s="1"/>
  <c r="B6" i="18"/>
  <c r="C6" i="18" s="1"/>
  <c r="D6" i="18" s="1"/>
  <c r="E6" i="18" s="1"/>
  <c r="F6" i="18" s="1"/>
  <c r="G6" i="18" s="1"/>
  <c r="H6" i="18" s="1"/>
  <c r="I6" i="18" s="1"/>
  <c r="J6" i="18" s="1"/>
  <c r="K6" i="18" s="1"/>
  <c r="L6" i="18" s="1"/>
  <c r="M6" i="18" s="1"/>
  <c r="N6" i="18" s="1"/>
  <c r="O6" i="18" s="1"/>
  <c r="P6" i="18" s="1"/>
  <c r="Q6" i="18" s="1"/>
  <c r="R6" i="18" s="1"/>
  <c r="S6" i="18" s="1"/>
  <c r="T6" i="18" s="1"/>
  <c r="U6" i="18" s="1"/>
  <c r="V6" i="18" s="1"/>
  <c r="W6" i="18" s="1"/>
  <c r="X6" i="18" s="1"/>
  <c r="Y6" i="18" s="1"/>
  <c r="Z6" i="18" s="1"/>
  <c r="AA6" i="18" s="1"/>
  <c r="AB6" i="18" s="1"/>
  <c r="AC6" i="18" s="1"/>
  <c r="AD6" i="18" s="1"/>
  <c r="AE6" i="18" s="1"/>
  <c r="AF6" i="18" s="1"/>
  <c r="AG6" i="18" s="1"/>
  <c r="AH6" i="18" s="1"/>
  <c r="B6" i="10"/>
  <c r="C6" i="10" s="1"/>
  <c r="D6" i="10" s="1"/>
  <c r="E6" i="10" s="1"/>
  <c r="F6" i="10" s="1"/>
  <c r="G6" i="10" s="1"/>
  <c r="H6" i="10" s="1"/>
  <c r="I6" i="10" s="1"/>
  <c r="J6" i="10" s="1"/>
  <c r="K6" i="10" s="1"/>
  <c r="L6" i="10" s="1"/>
  <c r="M6" i="10" s="1"/>
  <c r="N6" i="10" s="1"/>
  <c r="O6" i="10" s="1"/>
  <c r="P6" i="10" s="1"/>
  <c r="Q6" i="10" s="1"/>
  <c r="R6" i="10" s="1"/>
  <c r="S6" i="10" s="1"/>
  <c r="T6" i="10" s="1"/>
  <c r="U6" i="10" s="1"/>
  <c r="V6" i="10" s="1"/>
  <c r="W6" i="10" s="1"/>
  <c r="X6" i="10" s="1"/>
  <c r="Y6" i="10" s="1"/>
  <c r="Z6" i="10" s="1"/>
  <c r="AA6" i="10" s="1"/>
  <c r="AB6" i="10" s="1"/>
  <c r="AC6" i="10" s="1"/>
  <c r="AD6" i="10" s="1"/>
  <c r="AE6" i="10" s="1"/>
  <c r="AF6" i="10" s="1"/>
  <c r="AG6" i="10" s="1"/>
  <c r="AH6" i="10" s="1"/>
  <c r="AG16" i="18"/>
  <c r="AG15" i="18"/>
  <c r="AG14" i="18"/>
  <c r="AH13" i="18"/>
  <c r="AG13" i="18"/>
  <c r="AG12" i="18"/>
  <c r="AG11" i="18"/>
  <c r="AH10" i="18"/>
  <c r="AG10" i="18"/>
  <c r="AH9" i="18"/>
  <c r="AG9" i="18"/>
  <c r="AG8" i="18"/>
  <c r="AG7" i="18"/>
  <c r="AG16" i="10"/>
  <c r="AG15" i="10"/>
  <c r="AH14" i="10"/>
  <c r="AG14" i="10"/>
  <c r="AG13" i="10"/>
  <c r="AG12" i="10"/>
  <c r="AG11" i="10"/>
  <c r="AG10" i="10"/>
  <c r="AG9" i="10"/>
  <c r="AG8" i="10"/>
  <c r="AG7" i="10"/>
  <c r="A8" i="18"/>
  <c r="A9" i="18" s="1"/>
  <c r="A10" i="18" s="1"/>
  <c r="A11" i="18" s="1"/>
  <c r="A12" i="18" s="1"/>
  <c r="A13" i="18" s="1"/>
  <c r="A14" i="18" s="1"/>
  <c r="A8" i="10"/>
  <c r="A9" i="10" s="1"/>
  <c r="A10" i="10" s="1"/>
  <c r="A11" i="10" s="1"/>
  <c r="A12" i="10" s="1"/>
  <c r="A13" i="10" s="1"/>
  <c r="AG18" i="18" l="1"/>
  <c r="AG18" i="10"/>
  <c r="D16" i="18" l="1"/>
  <c r="E16" i="18" s="1"/>
  <c r="G16" i="18" s="1"/>
  <c r="D15" i="18"/>
  <c r="E15" i="18" s="1"/>
  <c r="G15" i="18" s="1"/>
  <c r="D14" i="18"/>
  <c r="E14" i="18" s="1"/>
  <c r="G14" i="18" s="1"/>
  <c r="D13" i="18"/>
  <c r="E13" i="18" s="1"/>
  <c r="G13" i="18" s="1"/>
  <c r="D12" i="18"/>
  <c r="E12" i="18" s="1"/>
  <c r="G12" i="18" s="1"/>
  <c r="D11" i="18"/>
  <c r="E11" i="18" s="1"/>
  <c r="G11" i="18" s="1"/>
  <c r="D10" i="18"/>
  <c r="E10" i="18" s="1"/>
  <c r="G10" i="18" s="1"/>
  <c r="D9" i="18"/>
  <c r="E9" i="18" s="1"/>
  <c r="G9" i="18" s="1"/>
  <c r="D8" i="18"/>
  <c r="E8" i="18" s="1"/>
  <c r="G8" i="18" s="1"/>
  <c r="D7" i="18"/>
  <c r="E7" i="18" s="1"/>
  <c r="G7" i="18" s="1"/>
  <c r="U7" i="18" l="1"/>
  <c r="W7" i="18"/>
  <c r="U11" i="18"/>
  <c r="W11" i="18"/>
  <c r="T11" i="18"/>
  <c r="S15" i="18"/>
  <c r="Q15" i="18"/>
  <c r="U15" i="18"/>
  <c r="W15" i="18"/>
  <c r="Y15" i="18"/>
  <c r="Y12" i="10"/>
  <c r="V12" i="10"/>
  <c r="W12" i="10"/>
  <c r="R12" i="10"/>
  <c r="P12" i="10"/>
  <c r="S12" i="10"/>
  <c r="AA9" i="10"/>
  <c r="AA27" i="10" s="1"/>
  <c r="AA28" i="10" s="1"/>
  <c r="R9" i="10"/>
  <c r="U8" i="18"/>
  <c r="W8" i="18"/>
  <c r="S8" i="18"/>
  <c r="Q8" i="18"/>
  <c r="Y12" i="18"/>
  <c r="W12" i="18"/>
  <c r="S12" i="18"/>
  <c r="Q12" i="18"/>
  <c r="U12" i="18"/>
  <c r="S16" i="10"/>
  <c r="W16" i="10"/>
  <c r="U16" i="10"/>
  <c r="S8" i="10"/>
  <c r="U8" i="10"/>
  <c r="O8" i="10"/>
  <c r="W8" i="10"/>
  <c r="U16" i="18"/>
  <c r="W16" i="18"/>
  <c r="Q15" i="10"/>
  <c r="O15" i="10"/>
  <c r="S15" i="10"/>
  <c r="Y15" i="10"/>
  <c r="W15" i="10"/>
  <c r="U15" i="10"/>
  <c r="Q11" i="10"/>
  <c r="Y11" i="10"/>
  <c r="W11" i="10"/>
  <c r="T11" i="10"/>
  <c r="V7" i="10"/>
  <c r="O7" i="10"/>
  <c r="T7" i="10"/>
  <c r="S14" i="18"/>
  <c r="Q14" i="18"/>
  <c r="U14" i="18"/>
  <c r="W14" i="18"/>
  <c r="W13" i="10"/>
  <c r="U13" i="10"/>
  <c r="P13" i="10"/>
  <c r="R10" i="10"/>
  <c r="P10" i="10"/>
  <c r="V27" i="10" l="1"/>
  <c r="V28" i="10" s="1"/>
  <c r="Y27" i="18"/>
  <c r="Y28" i="18" s="1"/>
  <c r="AH13" i="10"/>
  <c r="Y27" i="10"/>
  <c r="Y28" i="10" s="1"/>
  <c r="P27" i="10"/>
  <c r="P28" i="10" s="1"/>
  <c r="AH10" i="10"/>
  <c r="AH15" i="10"/>
  <c r="AH16" i="18"/>
  <c r="AH8" i="10"/>
  <c r="AH15" i="18"/>
  <c r="R27" i="10"/>
  <c r="R28" i="10" s="1"/>
  <c r="AH9" i="10"/>
  <c r="T27" i="10"/>
  <c r="T28" i="10" s="1"/>
  <c r="U27" i="10"/>
  <c r="U28" i="10" s="1"/>
  <c r="AH16" i="10"/>
  <c r="AH12" i="18"/>
  <c r="AH8" i="18"/>
  <c r="AH7" i="18"/>
  <c r="W27" i="18"/>
  <c r="W28" i="18" s="1"/>
  <c r="Q27" i="10"/>
  <c r="Q28" i="10" s="1"/>
  <c r="AH11" i="10"/>
  <c r="W27" i="10"/>
  <c r="W28" i="10" s="1"/>
  <c r="AH14" i="18"/>
  <c r="AH7" i="10"/>
  <c r="S27" i="10"/>
  <c r="S28" i="10" s="1"/>
  <c r="S27" i="18"/>
  <c r="S28" i="18" s="1"/>
  <c r="AH12" i="10"/>
  <c r="T27" i="18"/>
  <c r="T28" i="18" s="1"/>
  <c r="AH11" i="18"/>
  <c r="U27" i="18"/>
  <c r="U28" i="18" s="1"/>
  <c r="AH18" i="10" l="1"/>
  <c r="O27" i="10"/>
  <c r="Q27" i="18"/>
  <c r="AH18" i="18"/>
  <c r="O28" i="10" l="1"/>
  <c r="AH27" i="10"/>
  <c r="Q28" i="18"/>
  <c r="AH27" i="18"/>
</calcChain>
</file>

<file path=xl/sharedStrings.xml><?xml version="1.0" encoding="utf-8"?>
<sst xmlns="http://schemas.openxmlformats.org/spreadsheetml/2006/main" count="532" uniqueCount="62">
  <si>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</si>
  <si>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</si>
  <si>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</si>
  <si>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</si>
  <si>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მარტი
III</t>
  </si>
  <si>
    <t>აპრილი IV</t>
  </si>
  <si>
    <t>მაისი 
V</t>
  </si>
  <si>
    <t>ივნისი 
VI</t>
  </si>
  <si>
    <t>ივლისი VII</t>
  </si>
  <si>
    <t>აგვისტო VIII</t>
  </si>
  <si>
    <t>სექტემბერი IX</t>
  </si>
  <si>
    <t>ოქტომბერი X</t>
  </si>
  <si>
    <t>დეკემბერი XII</t>
  </si>
  <si>
    <t>1-15</t>
  </si>
  <si>
    <t>16-31</t>
  </si>
  <si>
    <t>16-30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</si>
  <si>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</si>
  <si>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</si>
  <si>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</si>
  <si>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</si>
  <si>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სიმინდი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</si>
  <si>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</si>
  <si>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</si>
  <si>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</si>
  <si>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</si>
  <si>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</si>
  <si>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t>q 
(ლ/წმ) 1 ჰა-ზე</t>
  </si>
  <si>
    <t>q 15
(ლ/წმ) 1 ჰა-ზე</t>
  </si>
  <si>
    <t>F
საერთო ფართობი (ჰა)</t>
  </si>
  <si>
    <t>Q ხარჯი
(ლ/წმ)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</si>
  <si>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</si>
  <si>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</si>
  <si>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</si>
  <si>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</si>
  <si>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</si>
  <si>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</si>
  <si>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</si>
  <si>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</si>
  <si>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მორწყვის ჯერადობა n</t>
  </si>
  <si>
    <t>ნოემბერი XI</t>
  </si>
  <si>
    <t>თებერვალი II</t>
  </si>
  <si>
    <t>იანვარი I</t>
  </si>
  <si>
    <t>ნოემბერი  XI</t>
  </si>
  <si>
    <t>ჯამი</t>
  </si>
  <si>
    <t>ჰექტარ რწყვა</t>
  </si>
  <si>
    <t>წყლის მოცულობა</t>
  </si>
  <si>
    <t>IV  ზონა, ქვეზონა - დუშეთი, ლენიგორი</t>
  </si>
  <si>
    <t xml:space="preserve"> სიმინდი</t>
  </si>
  <si>
    <t>სისტემის გაჩერების რეჟიმი</t>
  </si>
  <si>
    <t xml:space="preserve"> სისტემის გაჩერების პერიოდი</t>
  </si>
  <si>
    <t>სისტემის საირიგაციო პერიოდი</t>
  </si>
  <si>
    <r>
      <t xml:space="preserve">ტბორის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</si>
  <si>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ტექნიკური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</si>
  <si>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ჰესის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</si>
  <si>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ესხებათ პირველი კატეგორიის დეფიციტი</t>
  </si>
  <si>
    <t>ლამი მისაქციელის არხი</t>
  </si>
  <si>
    <t>თელოვანი N1 არხი</t>
  </si>
  <si>
    <t>თელოვანი N2 არხი</t>
  </si>
  <si>
    <t>არაგვისპირის არხი</t>
  </si>
  <si>
    <t>ბულაჩაურის არხი</t>
  </si>
  <si>
    <t>ნარეკვავის არხი</t>
  </si>
  <si>
    <t>საგურამოს არხი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</si>
</sst>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sz val="11"/>
      <name val="Sylfaen"/>
      <family val="1"/>
    </font>
    <font>
      <b/>
      <sz val="14"/>
      <color theme="1"/>
      <name val="Sylfaen"/>
      <family val="1"/>
    </font>
    <font>
      <b/>
      <sz val="20"/>
      <color theme="1"/>
      <name val="Sylfaen"/>
      <family val="1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37">
    <xf numFmtId="0" fontId="0" fillId="0" borderId="0" xfId="0"/>
    <xf numFmtId="0" fontId="1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2" fontId="3" fillId="0" borderId="28" xfId="0" applyNumberFormat="1" applyFont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3" borderId="11" xfId="0" applyNumberFormat="1" applyFont="1" applyFill="1" applyBorder="1" applyAlignment="1">
      <alignment horizontal="center" vertical="center"/>
    </xf>
    <xf numFmtId="0" fontId="2" fillId="0" borderId="27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/>
    </xf>
    <xf numFmtId="49" fontId="2" fillId="3" borderId="33" xfId="0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2" fontId="3" fillId="0" borderId="27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0" xfId="0" applyFont="1" applyBorder="1"/>
    <xf numFmtId="0" fontId="2" fillId="0" borderId="18" xfId="0" applyFont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164" fontId="1" fillId="0" borderId="43" xfId="0" applyNumberFormat="1" applyFont="1" applyBorder="1" applyAlignment="1">
      <alignment horizontal="center" vertical="center"/>
    </xf>
    <xf numFmtId="164" fontId="1" fillId="0" borderId="44" xfId="0" applyNumberFormat="1" applyFont="1" applyBorder="1" applyAlignment="1">
      <alignment horizontal="center" vertical="center"/>
    </xf>
    <xf numFmtId="0" fontId="0" fillId="0" borderId="1" xfId="0" applyBorder="1"/>
    <xf numFmtId="43" fontId="1" fillId="0" borderId="3" xfId="1" applyFont="1" applyBorder="1" applyAlignment="1">
      <alignment horizontal="center" vertical="center"/>
    </xf>
    <xf numFmtId="43" fontId="1" fillId="0" borderId="4" xfId="1" applyFont="1" applyBorder="1" applyAlignment="1">
      <alignment horizontal="center" vertical="center"/>
    </xf>
    <xf numFmtId="0" fontId="9" fillId="7" borderId="46" xfId="0" applyFont="1" applyFill="1" applyBorder="1" applyAlignment="1">
      <alignment horizontal="center" vertical="center"/>
    </xf>
    <xf numFmtId="0" fontId="9" fillId="6" borderId="46" xfId="0" applyFont="1" applyFill="1" applyBorder="1" applyAlignment="1">
      <alignment horizontal="center" vertical="center"/>
    </xf>
    <xf numFmtId="0" fontId="9" fillId="6" borderId="47" xfId="0" applyFont="1" applyFill="1" applyBorder="1" applyAlignment="1">
      <alignment horizontal="center" vertical="center"/>
    </xf>
    <xf numFmtId="0" fontId="9" fillId="6" borderId="45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2E150-728A-4EB8-A2F8-4ACB8EDEC8CA}">
  <sheetPr>
    <tabColor rgb="FF00B050"/>
    <pageSetUpPr fitToPage="1"/>
  </sheetPr>
  <dimension ref="A1:AH28"/>
  <sheetViews>
    <sheetView tabSelected="1" zoomScale="70" zoomScaleNormal="70" workbookViewId="0">
      <selection activeCell="A2" sqref="A2:AH2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16.5703125" style="3" bestFit="1" customWidth="1"/>
    <col min="13" max="14" width="16.5703125" style="1" bestFit="1" customWidth="1"/>
    <col min="15" max="15" width="15.140625" style="1" bestFit="1" customWidth="1"/>
    <col min="16" max="19" width="16.5703125" style="1" bestFit="1" customWidth="1"/>
    <col min="20" max="23" width="15.85546875" style="1" bestFit="1" customWidth="1"/>
    <col min="24" max="24" width="16.5703125" style="1" bestFit="1" customWidth="1"/>
    <col min="25" max="25" width="15.42578125" style="1" bestFit="1" customWidth="1"/>
    <col min="26" max="28" width="16.5703125" style="1" bestFit="1" customWidth="1"/>
    <col min="29" max="30" width="15.85546875" style="1" bestFit="1" customWidth="1"/>
    <col min="31" max="32" width="16.5703125" style="1" bestFit="1" customWidth="1"/>
    <col min="33" max="33" width="11.28515625" style="3" customWidth="1"/>
    <col min="34" max="34" width="16.85546875" style="3" customWidth="1"/>
    <col min="35" max="16384" width="9.140625" style="1"/>
  </cols>
  <sheetData>
    <row r="1" spans="1:34" ht="21.75" customHeight="1" thickBot="1" x14ac:dyDescent="0.3">
      <c r="A1" s="112" t="s">
        <v>55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4"/>
    </row>
    <row r="2" spans="1:34" ht="21.75" customHeight="1" x14ac:dyDescent="0.25">
      <c r="A2" s="115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7"/>
    </row>
    <row r="3" spans="1:34" ht="21.75" customHeight="1" thickBot="1" x14ac:dyDescent="0.3">
      <c r="A3" s="112" t="s">
        <v>46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4"/>
    </row>
    <row r="4" spans="1:34" ht="54" customHeight="1" thickBot="1" x14ac:dyDescent="0.3">
      <c r="A4" s="103" t="s">
        <v>1</v>
      </c>
      <c r="B4" s="107" t="s">
        <v>2</v>
      </c>
      <c r="C4" s="107" t="s">
        <v>3</v>
      </c>
      <c r="D4" s="109" t="s">
        <v>26</v>
      </c>
      <c r="E4" s="109" t="s">
        <v>27</v>
      </c>
      <c r="F4" s="109" t="s">
        <v>28</v>
      </c>
      <c r="G4" s="109" t="s">
        <v>29</v>
      </c>
      <c r="H4" s="109" t="s">
        <v>38</v>
      </c>
      <c r="I4" s="118" t="s">
        <v>41</v>
      </c>
      <c r="J4" s="119"/>
      <c r="K4" s="118" t="s">
        <v>40</v>
      </c>
      <c r="L4" s="120"/>
      <c r="M4" s="105" t="s">
        <v>4</v>
      </c>
      <c r="N4" s="106"/>
      <c r="O4" s="105" t="s">
        <v>5</v>
      </c>
      <c r="P4" s="106"/>
      <c r="Q4" s="105" t="s">
        <v>6</v>
      </c>
      <c r="R4" s="106"/>
      <c r="S4" s="105" t="s">
        <v>7</v>
      </c>
      <c r="T4" s="106"/>
      <c r="U4" s="105" t="s">
        <v>8</v>
      </c>
      <c r="V4" s="106"/>
      <c r="W4" s="105" t="s">
        <v>9</v>
      </c>
      <c r="X4" s="106"/>
      <c r="Y4" s="105" t="s">
        <v>10</v>
      </c>
      <c r="Z4" s="106"/>
      <c r="AA4" s="105" t="s">
        <v>11</v>
      </c>
      <c r="AB4" s="106"/>
      <c r="AC4" s="105" t="s">
        <v>42</v>
      </c>
      <c r="AD4" s="106"/>
      <c r="AE4" s="105" t="s">
        <v>12</v>
      </c>
      <c r="AF4" s="106"/>
      <c r="AG4" s="110" t="s">
        <v>43</v>
      </c>
      <c r="AH4" s="111"/>
    </row>
    <row r="5" spans="1:34" ht="33" customHeight="1" thickBot="1" x14ac:dyDescent="0.3">
      <c r="A5" s="104"/>
      <c r="B5" s="108"/>
      <c r="C5" s="108"/>
      <c r="D5" s="108"/>
      <c r="E5" s="108"/>
      <c r="F5" s="121"/>
      <c r="G5" s="108"/>
      <c r="H5" s="121"/>
      <c r="I5" s="34" t="s">
        <v>13</v>
      </c>
      <c r="J5" s="35" t="s">
        <v>14</v>
      </c>
      <c r="K5" s="34" t="s">
        <v>13</v>
      </c>
      <c r="L5" s="37" t="s">
        <v>14</v>
      </c>
      <c r="M5" s="34" t="s">
        <v>13</v>
      </c>
      <c r="N5" s="35" t="s">
        <v>14</v>
      </c>
      <c r="O5" s="34" t="s">
        <v>13</v>
      </c>
      <c r="P5" s="35" t="s">
        <v>15</v>
      </c>
      <c r="Q5" s="34" t="s">
        <v>13</v>
      </c>
      <c r="R5" s="41" t="s">
        <v>14</v>
      </c>
      <c r="S5" s="34" t="s">
        <v>13</v>
      </c>
      <c r="T5" s="35" t="s">
        <v>15</v>
      </c>
      <c r="U5" s="34" t="s">
        <v>13</v>
      </c>
      <c r="V5" s="35" t="s">
        <v>14</v>
      </c>
      <c r="W5" s="34" t="s">
        <v>13</v>
      </c>
      <c r="X5" s="35" t="s">
        <v>14</v>
      </c>
      <c r="Y5" s="34" t="s">
        <v>13</v>
      </c>
      <c r="Z5" s="35" t="s">
        <v>15</v>
      </c>
      <c r="AA5" s="34" t="s">
        <v>13</v>
      </c>
      <c r="AB5" s="35" t="s">
        <v>14</v>
      </c>
      <c r="AC5" s="34" t="s">
        <v>13</v>
      </c>
      <c r="AD5" s="35" t="s">
        <v>15</v>
      </c>
      <c r="AE5" s="34" t="s">
        <v>13</v>
      </c>
      <c r="AF5" s="35" t="s">
        <v>14</v>
      </c>
      <c r="AG5" s="81" t="s">
        <v>44</v>
      </c>
      <c r="AH5" s="81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5.25" customHeight="1" x14ac:dyDescent="0.25">
      <c r="A7" s="62">
        <v>1</v>
      </c>
      <c r="B7" s="42" t="s">
        <v>16</v>
      </c>
      <c r="C7" s="43">
        <v>1235</v>
      </c>
      <c r="D7" s="43">
        <f>C7/86.4</f>
        <v>14.293981481481481</v>
      </c>
      <c r="E7" s="43">
        <f>D7/15</f>
        <v>0.95293209876543206</v>
      </c>
      <c r="F7" s="43">
        <v>124.74</v>
      </c>
      <c r="G7" s="43">
        <f>E7*F7</f>
        <v>118.86874999999999</v>
      </c>
      <c r="H7" s="43">
        <v>3</v>
      </c>
      <c r="I7" s="49"/>
      <c r="J7" s="50"/>
      <c r="K7" s="49"/>
      <c r="L7" s="50"/>
      <c r="M7" s="52"/>
      <c r="N7" s="53"/>
      <c r="O7" s="54">
        <f>G7*15*86.4</f>
        <v>154053.9</v>
      </c>
      <c r="P7" s="53"/>
      <c r="Q7" s="55"/>
      <c r="R7" s="53"/>
      <c r="S7" s="55"/>
      <c r="T7" s="56">
        <f>G7*16*86.4</f>
        <v>164324.16</v>
      </c>
      <c r="U7" s="55"/>
      <c r="V7" s="56">
        <f>G7*16*86.4</f>
        <v>164324.16</v>
      </c>
      <c r="W7" s="55"/>
      <c r="X7" s="53"/>
      <c r="Y7" s="55"/>
      <c r="Z7" s="53"/>
      <c r="AA7" s="55"/>
      <c r="AB7" s="57"/>
      <c r="AC7" s="58"/>
      <c r="AD7" s="57"/>
      <c r="AE7" s="58"/>
      <c r="AF7" s="57"/>
      <c r="AG7" s="87">
        <f>F7*H7</f>
        <v>374.21999999999997</v>
      </c>
      <c r="AH7" s="82">
        <f>I7+J7+K7+L7+M7+N7+O7+P7+Q7+R7+S7+T7+U7+V7+W7+X7+Y7+Z7+AA7+AB7+AC7+AD7+AE7+AF7</f>
        <v>482702.22</v>
      </c>
    </row>
    <row r="8" spans="1:34" ht="35.25" customHeight="1" x14ac:dyDescent="0.25">
      <c r="A8" s="40">
        <f>A7+1</f>
        <v>2</v>
      </c>
      <c r="B8" s="38" t="s">
        <v>17</v>
      </c>
      <c r="C8" s="29">
        <v>1235</v>
      </c>
      <c r="D8" s="29">
        <f t="shared" ref="D8:D16" si="1">C8/86.4</f>
        <v>14.293981481481481</v>
      </c>
      <c r="E8" s="29">
        <f t="shared" ref="E8:E16" si="2">D8/15</f>
        <v>0.95293209876543206</v>
      </c>
      <c r="F8" s="29">
        <v>273.32</v>
      </c>
      <c r="G8" s="29">
        <f t="shared" ref="G8:G16" si="3">E8*F8</f>
        <v>260.45540123456789</v>
      </c>
      <c r="H8" s="29">
        <v>4</v>
      </c>
      <c r="I8" s="4"/>
      <c r="J8" s="5"/>
      <c r="K8" s="4"/>
      <c r="L8" s="5"/>
      <c r="M8" s="21"/>
      <c r="N8" s="23"/>
      <c r="O8" s="20">
        <f>G8*15*86.4</f>
        <v>337550.2</v>
      </c>
      <c r="P8" s="23"/>
      <c r="Q8" s="22"/>
      <c r="R8" s="23"/>
      <c r="S8" s="20">
        <f>G8*15*86.4</f>
        <v>337550.2</v>
      </c>
      <c r="T8" s="23"/>
      <c r="U8" s="20">
        <f>G8*15*86.4</f>
        <v>337550.2</v>
      </c>
      <c r="V8" s="23"/>
      <c r="W8" s="20">
        <f>G8*15*86.4</f>
        <v>337550.2</v>
      </c>
      <c r="X8" s="23"/>
      <c r="Y8" s="22"/>
      <c r="Z8" s="23"/>
      <c r="AA8" s="22"/>
      <c r="AB8" s="18"/>
      <c r="AC8" s="17"/>
      <c r="AD8" s="18"/>
      <c r="AE8" s="17"/>
      <c r="AF8" s="18"/>
      <c r="AG8" s="26">
        <f>F8*H8</f>
        <v>1093.28</v>
      </c>
      <c r="AH8" s="83">
        <f>I8+J8+K8+L8+M8+N8+O8+P8+Q8+R8+S8+T8+U8+V8+W8+X8+Y8+Z8+AA8+AB8+AC8+AD8+AE8+AF8</f>
        <v>1350200.8</v>
      </c>
    </row>
    <row r="9" spans="1:34" ht="35.25" customHeight="1" x14ac:dyDescent="0.25">
      <c r="A9" s="40">
        <f t="shared" ref="A9:A28" si="4">A8+1</f>
        <v>3</v>
      </c>
      <c r="B9" s="38" t="s">
        <v>18</v>
      </c>
      <c r="C9" s="29">
        <v>1411</v>
      </c>
      <c r="D9" s="29">
        <f t="shared" si="1"/>
        <v>16.331018518518519</v>
      </c>
      <c r="E9" s="29">
        <f t="shared" si="2"/>
        <v>1.0887345679012346</v>
      </c>
      <c r="F9" s="29">
        <v>7.79</v>
      </c>
      <c r="G9" s="29">
        <f t="shared" si="3"/>
        <v>8.4812422839506176</v>
      </c>
      <c r="H9" s="29">
        <v>2</v>
      </c>
      <c r="I9" s="4"/>
      <c r="J9" s="5"/>
      <c r="K9" s="4"/>
      <c r="L9" s="5"/>
      <c r="M9" s="21"/>
      <c r="N9" s="23"/>
      <c r="O9" s="22"/>
      <c r="P9" s="23"/>
      <c r="Q9" s="22"/>
      <c r="R9" s="19">
        <f>G9*16*86.47</f>
        <v>11733.968324691359</v>
      </c>
      <c r="S9" s="22"/>
      <c r="T9" s="23"/>
      <c r="U9" s="22"/>
      <c r="V9" s="23"/>
      <c r="W9" s="22"/>
      <c r="X9" s="23"/>
      <c r="Y9" s="22"/>
      <c r="Z9" s="23"/>
      <c r="AA9" s="20">
        <f>G9*15*86.4</f>
        <v>10991.69</v>
      </c>
      <c r="AB9" s="18"/>
      <c r="AC9" s="17"/>
      <c r="AD9" s="18"/>
      <c r="AE9" s="17"/>
      <c r="AF9" s="18"/>
      <c r="AG9" s="26">
        <f t="shared" ref="AG9:AG15" si="5">F9*H9</f>
        <v>15.58</v>
      </c>
      <c r="AH9" s="83">
        <f t="shared" ref="AH9:AH16" si="6">I9+J9+K9+L9+M9+N9+O9+P9+Q9+R9+S9+T9+U9+V9+W9+X9+Y9+Z9+AA9+AB9+AC9+AD9+AE9+AF9</f>
        <v>22725.658324691358</v>
      </c>
    </row>
    <row r="10" spans="1:34" ht="35.25" customHeight="1" thickBot="1" x14ac:dyDescent="0.3">
      <c r="A10" s="40">
        <f t="shared" si="4"/>
        <v>4</v>
      </c>
      <c r="B10" s="38" t="s">
        <v>19</v>
      </c>
      <c r="C10" s="29">
        <v>1411</v>
      </c>
      <c r="D10" s="29">
        <f t="shared" si="1"/>
        <v>16.331018518518519</v>
      </c>
      <c r="E10" s="29">
        <f t="shared" si="2"/>
        <v>1.0887345679012346</v>
      </c>
      <c r="F10" s="29">
        <v>45.78</v>
      </c>
      <c r="G10" s="29">
        <f t="shared" si="3"/>
        <v>49.842268518518523</v>
      </c>
      <c r="H10" s="29">
        <v>2</v>
      </c>
      <c r="I10" s="4"/>
      <c r="J10" s="5"/>
      <c r="K10" s="4"/>
      <c r="L10" s="5"/>
      <c r="M10" s="21"/>
      <c r="N10" s="23"/>
      <c r="O10" s="22"/>
      <c r="P10" s="19">
        <f>G10*16*86.4</f>
        <v>68901.952000000005</v>
      </c>
      <c r="Q10" s="22"/>
      <c r="R10" s="19">
        <f>G10*16*86.4</f>
        <v>68901.952000000005</v>
      </c>
      <c r="S10" s="22"/>
      <c r="T10" s="23"/>
      <c r="U10" s="22"/>
      <c r="V10" s="23"/>
      <c r="W10" s="22"/>
      <c r="X10" s="23"/>
      <c r="Y10" s="22"/>
      <c r="Z10" s="23"/>
      <c r="AA10" s="22"/>
      <c r="AB10" s="18"/>
      <c r="AC10" s="17"/>
      <c r="AD10" s="18"/>
      <c r="AE10" s="17"/>
      <c r="AF10" s="18"/>
      <c r="AG10" s="26">
        <f t="shared" si="5"/>
        <v>91.56</v>
      </c>
      <c r="AH10" s="83">
        <f t="shared" si="6"/>
        <v>137803.90400000001</v>
      </c>
    </row>
    <row r="11" spans="1:34" ht="35.25" customHeight="1" thickBot="1" x14ac:dyDescent="0.3">
      <c r="A11" s="40">
        <f t="shared" si="4"/>
        <v>5</v>
      </c>
      <c r="B11" s="38" t="s">
        <v>47</v>
      </c>
      <c r="C11" s="29">
        <v>1411</v>
      </c>
      <c r="D11" s="29">
        <f t="shared" si="1"/>
        <v>16.331018518518519</v>
      </c>
      <c r="E11" s="29">
        <f t="shared" si="2"/>
        <v>1.0887345679012346</v>
      </c>
      <c r="F11" s="29">
        <v>499.42</v>
      </c>
      <c r="G11" s="29">
        <f t="shared" si="3"/>
        <v>543.73581790123455</v>
      </c>
      <c r="H11" s="29">
        <v>4</v>
      </c>
      <c r="I11" s="4"/>
      <c r="J11" s="5"/>
      <c r="K11" s="4"/>
      <c r="L11" s="5"/>
      <c r="M11" s="21"/>
      <c r="N11" s="23"/>
      <c r="O11" s="22"/>
      <c r="P11" s="23"/>
      <c r="Q11" s="20">
        <f>G11*15*86.4</f>
        <v>704681.62</v>
      </c>
      <c r="R11" s="23"/>
      <c r="S11" s="22"/>
      <c r="T11" s="56">
        <f>G11*16*86.4</f>
        <v>751660.39466666675</v>
      </c>
      <c r="U11" s="22"/>
      <c r="V11" s="23"/>
      <c r="W11" s="20">
        <f>G11*15*86.4</f>
        <v>704681.62</v>
      </c>
      <c r="X11" s="23"/>
      <c r="Y11" s="20">
        <f>G11*15*86.4</f>
        <v>704681.62</v>
      </c>
      <c r="Z11" s="23"/>
      <c r="AA11" s="22"/>
      <c r="AB11" s="18"/>
      <c r="AC11" s="17"/>
      <c r="AD11" s="18"/>
      <c r="AE11" s="17"/>
      <c r="AF11" s="18"/>
      <c r="AG11" s="26">
        <f t="shared" si="5"/>
        <v>1997.68</v>
      </c>
      <c r="AH11" s="83">
        <f t="shared" si="6"/>
        <v>2865705.254666667</v>
      </c>
    </row>
    <row r="12" spans="1:34" ht="35.25" customHeight="1" x14ac:dyDescent="0.25">
      <c r="A12" s="40">
        <f t="shared" si="4"/>
        <v>6</v>
      </c>
      <c r="B12" s="38" t="s">
        <v>21</v>
      </c>
      <c r="C12" s="29">
        <v>1235</v>
      </c>
      <c r="D12" s="29">
        <f t="shared" si="1"/>
        <v>14.293981481481481</v>
      </c>
      <c r="E12" s="29">
        <f t="shared" si="2"/>
        <v>0.95293209876543206</v>
      </c>
      <c r="F12" s="29">
        <v>155.33000000000001</v>
      </c>
      <c r="G12" s="29">
        <f t="shared" si="3"/>
        <v>148.01894290123457</v>
      </c>
      <c r="H12" s="29">
        <v>6</v>
      </c>
      <c r="I12" s="4"/>
      <c r="J12" s="5"/>
      <c r="K12" s="4"/>
      <c r="L12" s="5"/>
      <c r="M12" s="21"/>
      <c r="N12" s="23"/>
      <c r="O12" s="22"/>
      <c r="P12" s="19">
        <f>G12*16*86.4</f>
        <v>204621.38666666669</v>
      </c>
      <c r="Q12" s="22"/>
      <c r="R12" s="19">
        <f>G12*16*86.4</f>
        <v>204621.38666666669</v>
      </c>
      <c r="S12" s="20">
        <f>G12*15*86.4</f>
        <v>191832.55000000002</v>
      </c>
      <c r="T12" s="23"/>
      <c r="U12" s="22"/>
      <c r="V12" s="56">
        <f>G12*16*86.4</f>
        <v>204621.38666666669</v>
      </c>
      <c r="W12" s="20">
        <f>G12*15*86.4</f>
        <v>191832.55000000002</v>
      </c>
      <c r="X12" s="23"/>
      <c r="Y12" s="20">
        <f>G12*15*86.4</f>
        <v>191832.55000000002</v>
      </c>
      <c r="Z12" s="23"/>
      <c r="AA12" s="22"/>
      <c r="AB12" s="18"/>
      <c r="AC12" s="17"/>
      <c r="AD12" s="18"/>
      <c r="AE12" s="17"/>
      <c r="AF12" s="18"/>
      <c r="AG12" s="26">
        <f t="shared" si="5"/>
        <v>931.98</v>
      </c>
      <c r="AH12" s="83">
        <f t="shared" si="6"/>
        <v>1189361.81</v>
      </c>
    </row>
    <row r="13" spans="1:34" ht="35.25" customHeight="1" x14ac:dyDescent="0.25">
      <c r="A13" s="40">
        <f t="shared" si="4"/>
        <v>7</v>
      </c>
      <c r="B13" s="38" t="s">
        <v>22</v>
      </c>
      <c r="C13" s="29">
        <v>1411</v>
      </c>
      <c r="D13" s="29">
        <f t="shared" si="1"/>
        <v>16.331018518518519</v>
      </c>
      <c r="E13" s="29">
        <f t="shared" si="2"/>
        <v>1.0887345679012346</v>
      </c>
      <c r="F13" s="29">
        <v>11.19</v>
      </c>
      <c r="G13" s="29">
        <f t="shared" si="3"/>
        <v>12.182939814814814</v>
      </c>
      <c r="H13" s="29">
        <v>3</v>
      </c>
      <c r="I13" s="4"/>
      <c r="J13" s="5"/>
      <c r="K13" s="4"/>
      <c r="L13" s="5"/>
      <c r="M13" s="21"/>
      <c r="N13" s="23"/>
      <c r="O13" s="22"/>
      <c r="P13" s="19">
        <f>G13*16*86.4</f>
        <v>16841.696</v>
      </c>
      <c r="Q13" s="22"/>
      <c r="R13" s="23"/>
      <c r="S13" s="22"/>
      <c r="T13" s="23"/>
      <c r="U13" s="20">
        <f>G13*15*86.4</f>
        <v>15789.090000000002</v>
      </c>
      <c r="V13" s="23"/>
      <c r="W13" s="20">
        <f>G13*15*86.4</f>
        <v>15789.090000000002</v>
      </c>
      <c r="X13" s="23"/>
      <c r="Y13" s="22"/>
      <c r="Z13" s="23"/>
      <c r="AA13" s="22"/>
      <c r="AB13" s="18"/>
      <c r="AC13" s="17"/>
      <c r="AD13" s="18"/>
      <c r="AE13" s="17"/>
      <c r="AF13" s="18"/>
      <c r="AG13" s="26">
        <f t="shared" si="5"/>
        <v>33.57</v>
      </c>
      <c r="AH13" s="83">
        <f t="shared" si="6"/>
        <v>48419.876000000004</v>
      </c>
    </row>
    <row r="14" spans="1:34" ht="35.25" customHeight="1" x14ac:dyDescent="0.25">
      <c r="A14" s="40">
        <f t="shared" si="4"/>
        <v>8</v>
      </c>
      <c r="B14" s="38" t="s">
        <v>23</v>
      </c>
      <c r="C14" s="29">
        <v>1411</v>
      </c>
      <c r="D14" s="29">
        <f t="shared" si="1"/>
        <v>16.331018518518519</v>
      </c>
      <c r="E14" s="29">
        <f t="shared" si="2"/>
        <v>1.0887345679012346</v>
      </c>
      <c r="F14" s="29"/>
      <c r="G14" s="29">
        <f t="shared" si="3"/>
        <v>0</v>
      </c>
      <c r="H14" s="29"/>
      <c r="I14" s="4"/>
      <c r="J14" s="5"/>
      <c r="K14" s="4"/>
      <c r="L14" s="5"/>
      <c r="M14" s="21"/>
      <c r="N14" s="23"/>
      <c r="O14" s="22"/>
      <c r="P14" s="23"/>
      <c r="Q14" s="22"/>
      <c r="R14" s="23"/>
      <c r="S14" s="22"/>
      <c r="T14" s="23"/>
      <c r="U14" s="22"/>
      <c r="V14" s="23"/>
      <c r="W14" s="22"/>
      <c r="X14" s="23"/>
      <c r="Y14" s="22"/>
      <c r="Z14" s="23"/>
      <c r="AA14" s="22"/>
      <c r="AB14" s="18"/>
      <c r="AC14" s="17"/>
      <c r="AD14" s="18"/>
      <c r="AE14" s="17"/>
      <c r="AF14" s="18"/>
      <c r="AG14" s="26">
        <f t="shared" si="5"/>
        <v>0</v>
      </c>
      <c r="AH14" s="83">
        <f t="shared" si="6"/>
        <v>0</v>
      </c>
    </row>
    <row r="15" spans="1:34" ht="35.25" customHeight="1" x14ac:dyDescent="0.25">
      <c r="A15" s="40">
        <f t="shared" si="4"/>
        <v>9</v>
      </c>
      <c r="B15" s="38" t="s">
        <v>24</v>
      </c>
      <c r="C15" s="29">
        <v>1411</v>
      </c>
      <c r="D15" s="29">
        <f t="shared" si="1"/>
        <v>16.331018518518519</v>
      </c>
      <c r="E15" s="29">
        <f t="shared" si="2"/>
        <v>1.0887345679012346</v>
      </c>
      <c r="F15" s="29">
        <v>54.8</v>
      </c>
      <c r="G15" s="29">
        <f t="shared" si="3"/>
        <v>59.662654320987649</v>
      </c>
      <c r="H15" s="29">
        <v>6</v>
      </c>
      <c r="I15" s="4"/>
      <c r="J15" s="5"/>
      <c r="K15" s="4"/>
      <c r="L15" s="5"/>
      <c r="M15" s="21"/>
      <c r="N15" s="23"/>
      <c r="O15" s="20">
        <f>G15*15*86.4</f>
        <v>77322.8</v>
      </c>
      <c r="P15" s="23"/>
      <c r="Q15" s="20">
        <f>G15*15*86.4</f>
        <v>77322.8</v>
      </c>
      <c r="R15" s="23"/>
      <c r="S15" s="20">
        <f>G15*15*86.4</f>
        <v>77322.8</v>
      </c>
      <c r="T15" s="23"/>
      <c r="U15" s="20">
        <f>G15*15*86.4</f>
        <v>77322.8</v>
      </c>
      <c r="V15" s="23"/>
      <c r="W15" s="20">
        <f>G15*15*86.4</f>
        <v>77322.8</v>
      </c>
      <c r="X15" s="23"/>
      <c r="Y15" s="20">
        <f>G15*15*86.4</f>
        <v>77322.8</v>
      </c>
      <c r="Z15" s="23"/>
      <c r="AA15" s="22"/>
      <c r="AB15" s="18"/>
      <c r="AC15" s="17"/>
      <c r="AD15" s="18"/>
      <c r="AE15" s="17"/>
      <c r="AF15" s="18"/>
      <c r="AG15" s="26">
        <f t="shared" si="5"/>
        <v>328.79999999999995</v>
      </c>
      <c r="AH15" s="83">
        <f t="shared" si="6"/>
        <v>463936.8</v>
      </c>
    </row>
    <row r="16" spans="1:34" ht="35.25" customHeight="1" thickBot="1" x14ac:dyDescent="0.3">
      <c r="A16" s="40">
        <f t="shared" si="4"/>
        <v>10</v>
      </c>
      <c r="B16" s="39" t="s">
        <v>25</v>
      </c>
      <c r="C16" s="63">
        <v>1411</v>
      </c>
      <c r="D16" s="63">
        <f t="shared" si="1"/>
        <v>16.331018518518519</v>
      </c>
      <c r="E16" s="63">
        <f t="shared" si="2"/>
        <v>1.0887345679012346</v>
      </c>
      <c r="F16" s="63">
        <v>9.44</v>
      </c>
      <c r="G16" s="63">
        <f t="shared" si="3"/>
        <v>10.277654320987654</v>
      </c>
      <c r="H16" s="63">
        <v>3</v>
      </c>
      <c r="I16" s="64"/>
      <c r="J16" s="65"/>
      <c r="K16" s="64"/>
      <c r="L16" s="65"/>
      <c r="M16" s="80"/>
      <c r="N16" s="74"/>
      <c r="O16" s="73"/>
      <c r="P16" s="74"/>
      <c r="Q16" s="73"/>
      <c r="R16" s="74"/>
      <c r="S16" s="75">
        <f>G16*15*86.4</f>
        <v>13319.84</v>
      </c>
      <c r="T16" s="74"/>
      <c r="U16" s="20">
        <f>G16*15*86.4</f>
        <v>13319.84</v>
      </c>
      <c r="V16" s="74"/>
      <c r="W16" s="20">
        <f>G16*15*86.4</f>
        <v>13319.84</v>
      </c>
      <c r="X16" s="74"/>
      <c r="Y16" s="73"/>
      <c r="Z16" s="74"/>
      <c r="AA16" s="73"/>
      <c r="AB16" s="77"/>
      <c r="AC16" s="76"/>
      <c r="AD16" s="77"/>
      <c r="AE16" s="76"/>
      <c r="AF16" s="77"/>
      <c r="AG16" s="88">
        <f>F16*H16</f>
        <v>28.32</v>
      </c>
      <c r="AH16" s="84">
        <f t="shared" si="6"/>
        <v>39959.520000000004</v>
      </c>
    </row>
    <row r="17" spans="1:34" ht="35.25" customHeight="1" x14ac:dyDescent="0.25">
      <c r="A17" s="40">
        <f t="shared" si="4"/>
        <v>11</v>
      </c>
      <c r="B17" s="42" t="s">
        <v>48</v>
      </c>
      <c r="C17" s="31"/>
      <c r="D17" s="31"/>
      <c r="E17" s="31"/>
      <c r="F17" s="31"/>
      <c r="G17" s="31"/>
      <c r="H17" s="31"/>
      <c r="I17" s="102" t="s">
        <v>49</v>
      </c>
      <c r="J17" s="100"/>
      <c r="K17" s="100"/>
      <c r="L17" s="100"/>
      <c r="M17" s="100"/>
      <c r="N17" s="100"/>
      <c r="O17" s="99" t="s">
        <v>50</v>
      </c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100" t="s">
        <v>49</v>
      </c>
      <c r="AC17" s="100"/>
      <c r="AD17" s="100"/>
      <c r="AE17" s="100"/>
      <c r="AF17" s="101"/>
      <c r="AG17" s="94"/>
      <c r="AH17" s="95"/>
    </row>
    <row r="18" spans="1:34" ht="35.25" customHeight="1" x14ac:dyDescent="0.25">
      <c r="A18" s="40">
        <f t="shared" si="4"/>
        <v>12</v>
      </c>
      <c r="B18" s="92" t="s">
        <v>30</v>
      </c>
      <c r="C18" s="28"/>
      <c r="D18" s="28"/>
      <c r="E18" s="28"/>
      <c r="F18" s="28"/>
      <c r="G18" s="28"/>
      <c r="H18" s="79"/>
      <c r="I18" s="86">
        <f>I7+I8+I9+I10+I11+I12+I13+I14+I15+I16+I24+I25+I26</f>
        <v>4687375</v>
      </c>
      <c r="J18" s="86">
        <f t="shared" ref="J18:AF18" si="7">J7+J8+J9+J10+J11+J12+J13+J14+J15+J16+J24+J25+J26</f>
        <v>4687375</v>
      </c>
      <c r="K18" s="86">
        <f t="shared" si="7"/>
        <v>4233775</v>
      </c>
      <c r="L18" s="86">
        <f t="shared" si="7"/>
        <v>4233775</v>
      </c>
      <c r="M18" s="86">
        <f t="shared" si="7"/>
        <v>4687375</v>
      </c>
      <c r="N18" s="86">
        <f t="shared" si="7"/>
        <v>4687375</v>
      </c>
      <c r="O18" s="86">
        <f t="shared" si="7"/>
        <v>5105101.9000000004</v>
      </c>
      <c r="P18" s="86">
        <f t="shared" si="7"/>
        <v>4826540.0346666668</v>
      </c>
      <c r="Q18" s="86">
        <f t="shared" si="7"/>
        <v>5469504.4199999999</v>
      </c>
      <c r="R18" s="86">
        <f t="shared" si="7"/>
        <v>4972757.3069913583</v>
      </c>
      <c r="S18" s="86">
        <f t="shared" si="7"/>
        <v>3863575.39</v>
      </c>
      <c r="T18" s="86">
        <f t="shared" si="7"/>
        <v>4159534.5546666668</v>
      </c>
      <c r="U18" s="86">
        <f t="shared" si="7"/>
        <v>3792281.93</v>
      </c>
      <c r="V18" s="86">
        <f t="shared" si="7"/>
        <v>3717245.5466666669</v>
      </c>
      <c r="W18" s="86">
        <f t="shared" si="7"/>
        <v>4688796.1000000006</v>
      </c>
      <c r="X18" s="86">
        <f t="shared" si="7"/>
        <v>3348300</v>
      </c>
      <c r="Y18" s="86">
        <f t="shared" si="7"/>
        <v>4214136.97</v>
      </c>
      <c r="Z18" s="86">
        <f t="shared" si="7"/>
        <v>3240300</v>
      </c>
      <c r="AA18" s="86">
        <f t="shared" si="7"/>
        <v>4698366.6900000004</v>
      </c>
      <c r="AB18" s="86">
        <f t="shared" si="7"/>
        <v>4687375</v>
      </c>
      <c r="AC18" s="86">
        <f t="shared" si="7"/>
        <v>4536175</v>
      </c>
      <c r="AD18" s="86">
        <f t="shared" si="7"/>
        <v>4536175</v>
      </c>
      <c r="AE18" s="86">
        <f t="shared" si="7"/>
        <v>4687375</v>
      </c>
      <c r="AF18" s="86">
        <f t="shared" si="7"/>
        <v>4687375</v>
      </c>
      <c r="AG18" s="86">
        <f>AG7+AG8+AG9+AG10+AG11+AG12+AG13+AG14+AG15+AG16</f>
        <v>4894.9899999999989</v>
      </c>
      <c r="AH18" s="85">
        <f>I18+J18+K18+L18+M18+N18+O18+P18+Q18+R18+S18+T18+U18+V18+W18+X18+Y18+Z18+AA18+AB18+AC18+AD18+AE18+AF18</f>
        <v>106447965.84299135</v>
      </c>
    </row>
    <row r="19" spans="1:34" ht="35.25" customHeight="1" x14ac:dyDescent="0.25">
      <c r="A19" s="40">
        <f t="shared" si="4"/>
        <v>13</v>
      </c>
      <c r="B19" s="38" t="s">
        <v>31</v>
      </c>
      <c r="C19" s="31"/>
      <c r="D19" s="31"/>
      <c r="E19" s="31"/>
      <c r="F19" s="31"/>
      <c r="G19" s="31"/>
      <c r="H19" s="31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5.25" customHeight="1" x14ac:dyDescent="0.25">
      <c r="A20" s="40">
        <f t="shared" si="4"/>
        <v>14</v>
      </c>
      <c r="B20" s="38" t="s">
        <v>32</v>
      </c>
      <c r="C20" s="30"/>
      <c r="D20" s="30"/>
      <c r="E20" s="30"/>
      <c r="F20" s="30"/>
      <c r="G20" s="33"/>
      <c r="H20" s="33"/>
      <c r="I20" s="89">
        <v>0.9</v>
      </c>
      <c r="J20" s="90">
        <f>I20</f>
        <v>0.9</v>
      </c>
      <c r="K20" s="89">
        <v>0.9</v>
      </c>
      <c r="L20" s="90">
        <f t="shared" si="8"/>
        <v>0.9</v>
      </c>
      <c r="M20" s="89">
        <v>0.9</v>
      </c>
      <c r="N20" s="90">
        <f t="shared" si="9"/>
        <v>0.9</v>
      </c>
      <c r="O20" s="89">
        <v>0.9</v>
      </c>
      <c r="P20" s="90">
        <f t="shared" si="10"/>
        <v>0.9</v>
      </c>
      <c r="Q20" s="89">
        <v>0.9</v>
      </c>
      <c r="R20" s="90">
        <f t="shared" si="11"/>
        <v>0.9</v>
      </c>
      <c r="S20" s="89">
        <v>0.9</v>
      </c>
      <c r="T20" s="90">
        <f t="shared" si="12"/>
        <v>0.9</v>
      </c>
      <c r="U20" s="89">
        <v>0.9</v>
      </c>
      <c r="V20" s="90">
        <f t="shared" si="13"/>
        <v>0.9</v>
      </c>
      <c r="W20" s="89">
        <v>0.9</v>
      </c>
      <c r="X20" s="90">
        <f t="shared" si="14"/>
        <v>0.9</v>
      </c>
      <c r="Y20" s="89">
        <v>0.9</v>
      </c>
      <c r="Z20" s="90">
        <f t="shared" si="15"/>
        <v>0.9</v>
      </c>
      <c r="AA20" s="89">
        <v>0.9</v>
      </c>
      <c r="AB20" s="90">
        <f t="shared" si="16"/>
        <v>0.9</v>
      </c>
      <c r="AC20" s="89">
        <v>0.9</v>
      </c>
      <c r="AD20" s="90">
        <f t="shared" si="17"/>
        <v>0.9</v>
      </c>
      <c r="AE20" s="89">
        <v>0.9</v>
      </c>
      <c r="AF20" s="90">
        <f t="shared" si="18"/>
        <v>0.9</v>
      </c>
      <c r="AG20" s="11"/>
      <c r="AH20" s="12"/>
    </row>
    <row r="21" spans="1:34" ht="35.25" customHeight="1" x14ac:dyDescent="0.25">
      <c r="A21" s="40">
        <f t="shared" si="4"/>
        <v>15</v>
      </c>
      <c r="B21" s="38" t="s">
        <v>33</v>
      </c>
      <c r="C21" s="31"/>
      <c r="D21" s="31"/>
      <c r="E21" s="31"/>
      <c r="F21" s="31"/>
      <c r="G21" s="31"/>
      <c r="H21" s="31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5.25" customHeight="1" x14ac:dyDescent="0.25">
      <c r="A22" s="40">
        <f t="shared" si="4"/>
        <v>16</v>
      </c>
      <c r="B22" s="38" t="s">
        <v>34</v>
      </c>
      <c r="C22" s="31"/>
      <c r="D22" s="31"/>
      <c r="E22" s="31"/>
      <c r="F22" s="31"/>
      <c r="G22" s="31"/>
      <c r="H22" s="31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5.25" customHeight="1" x14ac:dyDescent="0.25">
      <c r="A23" s="40">
        <f t="shared" si="4"/>
        <v>17</v>
      </c>
      <c r="B23" s="38" t="s">
        <v>35</v>
      </c>
      <c r="C23" s="31"/>
      <c r="D23" s="31"/>
      <c r="E23" s="31"/>
      <c r="F23" s="31"/>
      <c r="G23" s="31"/>
      <c r="H23" s="31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5.25" customHeight="1" x14ac:dyDescent="0.25">
      <c r="A24" s="40">
        <f t="shared" si="4"/>
        <v>18</v>
      </c>
      <c r="B24" s="38" t="s">
        <v>51</v>
      </c>
      <c r="C24" s="31"/>
      <c r="D24" s="31"/>
      <c r="E24" s="31"/>
      <c r="F24" s="31"/>
      <c r="G24" s="31"/>
      <c r="H24" s="31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>
        <v>3250</v>
      </c>
      <c r="T24" s="12">
        <v>3250</v>
      </c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131" t="s">
        <v>54</v>
      </c>
      <c r="AH24" s="132"/>
    </row>
    <row r="25" spans="1:34" ht="35.25" customHeight="1" x14ac:dyDescent="0.25">
      <c r="A25" s="40">
        <f t="shared" si="4"/>
        <v>19</v>
      </c>
      <c r="B25" s="38" t="s">
        <v>52</v>
      </c>
      <c r="C25" s="31"/>
      <c r="D25" s="31"/>
      <c r="E25" s="31"/>
      <c r="F25" s="31"/>
      <c r="G25" s="31"/>
      <c r="H25" s="31"/>
      <c r="I25" s="11">
        <v>175</v>
      </c>
      <c r="J25" s="12">
        <v>175</v>
      </c>
      <c r="K25" s="11">
        <v>175</v>
      </c>
      <c r="L25" s="12">
        <v>175</v>
      </c>
      <c r="M25" s="11">
        <v>175</v>
      </c>
      <c r="N25" s="12">
        <v>175</v>
      </c>
      <c r="O25" s="11">
        <v>175</v>
      </c>
      <c r="P25" s="12">
        <v>175</v>
      </c>
      <c r="Q25" s="11">
        <v>300</v>
      </c>
      <c r="R25" s="12">
        <v>300</v>
      </c>
      <c r="S25" s="11">
        <v>300</v>
      </c>
      <c r="T25" s="12">
        <v>300</v>
      </c>
      <c r="U25" s="11">
        <v>300</v>
      </c>
      <c r="V25" s="12">
        <v>300</v>
      </c>
      <c r="W25" s="11">
        <v>300</v>
      </c>
      <c r="X25" s="12">
        <v>300</v>
      </c>
      <c r="Y25" s="11">
        <v>300</v>
      </c>
      <c r="Z25" s="12">
        <v>300</v>
      </c>
      <c r="AA25" s="11">
        <v>175</v>
      </c>
      <c r="AB25" s="12">
        <v>175</v>
      </c>
      <c r="AC25" s="11">
        <v>175</v>
      </c>
      <c r="AD25" s="12">
        <v>175</v>
      </c>
      <c r="AE25" s="11">
        <v>175</v>
      </c>
      <c r="AF25" s="12">
        <v>175</v>
      </c>
      <c r="AG25" s="133"/>
      <c r="AH25" s="134"/>
    </row>
    <row r="26" spans="1:34" ht="35.25" customHeight="1" x14ac:dyDescent="0.25">
      <c r="A26" s="40">
        <f t="shared" si="4"/>
        <v>20</v>
      </c>
      <c r="B26" s="38" t="s">
        <v>53</v>
      </c>
      <c r="C26" s="31"/>
      <c r="D26" s="31"/>
      <c r="E26" s="31"/>
      <c r="F26" s="31"/>
      <c r="G26" s="31"/>
      <c r="H26" s="31"/>
      <c r="I26" s="97">
        <v>4687200</v>
      </c>
      <c r="J26" s="98">
        <v>4687200</v>
      </c>
      <c r="K26" s="97">
        <v>4233600</v>
      </c>
      <c r="L26" s="97">
        <v>4233600</v>
      </c>
      <c r="M26" s="97">
        <v>4687200</v>
      </c>
      <c r="N26" s="97">
        <v>4687200</v>
      </c>
      <c r="O26" s="97">
        <v>4536000</v>
      </c>
      <c r="P26" s="97">
        <v>4536000</v>
      </c>
      <c r="Q26" s="97">
        <v>4687200</v>
      </c>
      <c r="R26" s="97">
        <v>4687200</v>
      </c>
      <c r="S26" s="97">
        <v>3240000</v>
      </c>
      <c r="T26" s="97">
        <v>3240000</v>
      </c>
      <c r="U26" s="97">
        <v>3348000</v>
      </c>
      <c r="V26" s="97">
        <v>3348000</v>
      </c>
      <c r="W26" s="97">
        <v>3348000</v>
      </c>
      <c r="X26" s="97">
        <v>3348000</v>
      </c>
      <c r="Y26" s="97">
        <v>3240000</v>
      </c>
      <c r="Z26" s="97">
        <v>3240000</v>
      </c>
      <c r="AA26" s="97">
        <v>4687200</v>
      </c>
      <c r="AB26" s="97">
        <v>4687200</v>
      </c>
      <c r="AC26" s="97">
        <v>4536000</v>
      </c>
      <c r="AD26" s="97">
        <v>4536000</v>
      </c>
      <c r="AE26" s="97">
        <v>4687200</v>
      </c>
      <c r="AF26" s="97">
        <v>4687200</v>
      </c>
      <c r="AG26" s="135"/>
      <c r="AH26" s="136"/>
    </row>
    <row r="27" spans="1:34" ht="35.25" customHeight="1" x14ac:dyDescent="0.25">
      <c r="A27" s="40">
        <f t="shared" si="4"/>
        <v>21</v>
      </c>
      <c r="B27" s="38" t="s">
        <v>36</v>
      </c>
      <c r="C27" s="31"/>
      <c r="D27" s="31"/>
      <c r="E27" s="31"/>
      <c r="F27" s="31"/>
      <c r="G27" s="31"/>
      <c r="H27" s="31"/>
      <c r="I27" s="6">
        <f>I18/I23</f>
        <v>8202526.8831316559</v>
      </c>
      <c r="J27" s="7">
        <f>J18/J23</f>
        <v>8202526.8831316559</v>
      </c>
      <c r="K27" s="6">
        <f t="shared" ref="K27:AE27" si="20">K18/K23</f>
        <v>7408763.5946837468</v>
      </c>
      <c r="L27" s="7">
        <f t="shared" si="20"/>
        <v>7408763.5946837468</v>
      </c>
      <c r="M27" s="6">
        <f t="shared" si="20"/>
        <v>8202526.8831316559</v>
      </c>
      <c r="N27" s="7">
        <f t="shared" si="20"/>
        <v>8202526.8831316559</v>
      </c>
      <c r="O27" s="6">
        <f>O18/O23</f>
        <v>8933515.1499243174</v>
      </c>
      <c r="P27" s="7">
        <f t="shared" si="20"/>
        <v>8446054.4306492507</v>
      </c>
      <c r="Q27" s="6">
        <f t="shared" si="20"/>
        <v>9571190.0674593803</v>
      </c>
      <c r="R27" s="7">
        <f t="shared" si="20"/>
        <v>8701922.8233042993</v>
      </c>
      <c r="S27" s="6">
        <f t="shared" si="20"/>
        <v>6760944.2388289552</v>
      </c>
      <c r="T27" s="7">
        <f t="shared" si="20"/>
        <v>7278848.8239085618</v>
      </c>
      <c r="U27" s="6">
        <f t="shared" si="20"/>
        <v>6636186.4538765093</v>
      </c>
      <c r="V27" s="7">
        <f t="shared" si="20"/>
        <v>6504878.856019577</v>
      </c>
      <c r="W27" s="6">
        <f t="shared" si="20"/>
        <v>8205013.6931166956</v>
      </c>
      <c r="X27" s="7">
        <f t="shared" si="20"/>
        <v>5859254.0095020616</v>
      </c>
      <c r="Y27" s="6">
        <f t="shared" si="20"/>
        <v>7374398.631563291</v>
      </c>
      <c r="Z27" s="7">
        <f t="shared" si="20"/>
        <v>5670262.7503477968</v>
      </c>
      <c r="AA27" s="6">
        <f t="shared" si="20"/>
        <v>8221761.4510328909</v>
      </c>
      <c r="AB27" s="7">
        <f t="shared" si="20"/>
        <v>8202526.8831316559</v>
      </c>
      <c r="AC27" s="6">
        <f t="shared" si="20"/>
        <v>7937939.1203156859</v>
      </c>
      <c r="AD27" s="7">
        <f t="shared" si="20"/>
        <v>7937939.1203156859</v>
      </c>
      <c r="AE27" s="6">
        <f t="shared" si="20"/>
        <v>8202526.8831316559</v>
      </c>
      <c r="AF27" s="7">
        <f>AF18/AF23</f>
        <v>8202526.8831316559</v>
      </c>
      <c r="AG27" s="6"/>
      <c r="AH27" s="7">
        <f>I27+J27+K27+L27+M27+N27+O27+P27+Q27+R27+S27+T27+U27+V27+W27+X27+Y27+Z27+AA27+AB27+AC27+AD27+AE27+AF27</f>
        <v>186275324.99145401</v>
      </c>
    </row>
    <row r="28" spans="1:34" ht="35.25" customHeight="1" thickBot="1" x14ac:dyDescent="0.3">
      <c r="A28" s="40">
        <f t="shared" si="4"/>
        <v>22</v>
      </c>
      <c r="B28" s="39" t="s">
        <v>37</v>
      </c>
      <c r="C28" s="32"/>
      <c r="D28" s="32"/>
      <c r="E28" s="32"/>
      <c r="F28" s="32"/>
      <c r="G28" s="32"/>
      <c r="H28" s="32"/>
      <c r="I28" s="91">
        <f>I27/(15*86400)</f>
        <v>6.3291102493299816</v>
      </c>
      <c r="J28" s="59">
        <f>J27/(15*86400)</f>
        <v>6.3291102493299816</v>
      </c>
      <c r="K28" s="91">
        <f t="shared" ref="K28:AF28" si="21">K27/(15*86400)</f>
        <v>5.7166385761448666</v>
      </c>
      <c r="L28" s="59">
        <f t="shared" si="21"/>
        <v>5.7166385761448666</v>
      </c>
      <c r="M28" s="91">
        <f t="shared" si="21"/>
        <v>6.3291102493299816</v>
      </c>
      <c r="N28" s="59">
        <f t="shared" si="21"/>
        <v>6.3291102493299816</v>
      </c>
      <c r="O28" s="91">
        <f t="shared" si="21"/>
        <v>6.8931444058058</v>
      </c>
      <c r="P28" s="59">
        <f t="shared" si="21"/>
        <v>6.5170173075997306</v>
      </c>
      <c r="Q28" s="91">
        <f t="shared" si="21"/>
        <v>7.385177521187793</v>
      </c>
      <c r="R28" s="59">
        <f t="shared" si="21"/>
        <v>6.7144466229199837</v>
      </c>
      <c r="S28" s="91">
        <f t="shared" si="21"/>
        <v>5.2167779620593793</v>
      </c>
      <c r="T28" s="59">
        <f t="shared" si="21"/>
        <v>5.6163956974603098</v>
      </c>
      <c r="U28" s="91">
        <f t="shared" si="21"/>
        <v>5.1205142391022447</v>
      </c>
      <c r="V28" s="59">
        <f t="shared" si="21"/>
        <v>5.0191966481632537</v>
      </c>
      <c r="W28" s="91">
        <f t="shared" si="21"/>
        <v>6.3310290841949808</v>
      </c>
      <c r="X28" s="59">
        <f t="shared" si="21"/>
        <v>4.521029328319492</v>
      </c>
      <c r="Y28" s="91">
        <f t="shared" si="21"/>
        <v>5.690122400897601</v>
      </c>
      <c r="Z28" s="59">
        <f t="shared" si="21"/>
        <v>4.3752027394658928</v>
      </c>
      <c r="AA28" s="91">
        <f t="shared" si="21"/>
        <v>6.3439517369080951</v>
      </c>
      <c r="AB28" s="59">
        <f t="shared" si="21"/>
        <v>6.3291102493299816</v>
      </c>
      <c r="AC28" s="91">
        <f t="shared" si="21"/>
        <v>6.1249530249349426</v>
      </c>
      <c r="AD28" s="59">
        <f t="shared" si="21"/>
        <v>6.1249530249349426</v>
      </c>
      <c r="AE28" s="91">
        <f t="shared" si="21"/>
        <v>6.3291102493299816</v>
      </c>
      <c r="AF28" s="59">
        <f t="shared" si="21"/>
        <v>6.3291102493299816</v>
      </c>
      <c r="AG28" s="91"/>
      <c r="AH28" s="59"/>
    </row>
  </sheetData>
  <mergeCells count="28">
    <mergeCell ref="AG24:AH26"/>
    <mergeCell ref="AG4:AH4"/>
    <mergeCell ref="A1:AH1"/>
    <mergeCell ref="A2:AH2"/>
    <mergeCell ref="A3:AH3"/>
    <mergeCell ref="U4:V4"/>
    <mergeCell ref="W4:X4"/>
    <mergeCell ref="Y4:Z4"/>
    <mergeCell ref="AA4:AB4"/>
    <mergeCell ref="I4:J4"/>
    <mergeCell ref="K4:L4"/>
    <mergeCell ref="AE4:AF4"/>
    <mergeCell ref="E4:E5"/>
    <mergeCell ref="F4:F5"/>
    <mergeCell ref="G4:G5"/>
    <mergeCell ref="H4:H5"/>
    <mergeCell ref="AC4:AD4"/>
    <mergeCell ref="O17:AA17"/>
    <mergeCell ref="AB17:AF17"/>
    <mergeCell ref="I17:N17"/>
    <mergeCell ref="A4:A5"/>
    <mergeCell ref="Q4:R4"/>
    <mergeCell ref="S4:T4"/>
    <mergeCell ref="B4:B5"/>
    <mergeCell ref="C4:C5"/>
    <mergeCell ref="O4:P4"/>
    <mergeCell ref="M4:N4"/>
    <mergeCell ref="D4:D5"/>
  </mergeCells>
  <pageMargins left="0.25" right="0.25" top="0.75" bottom="0.75" header="0.3" footer="0.3"/>
  <pageSetup paperSize="9" scale="3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A8160-DE6D-45E7-B158-7F23E8429C59}">
  <sheetPr>
    <tabColor rgb="FF00B050"/>
    <pageSetUpPr fitToPage="1"/>
  </sheetPr>
  <dimension ref="A1:AH28"/>
  <sheetViews>
    <sheetView view="pageBreakPreview" zoomScale="60" zoomScaleNormal="90" workbookViewId="0">
      <selection activeCell="A2" sqref="A2:AH2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11.140625" style="3" bestFit="1" customWidth="1"/>
    <col min="13" max="14" width="11.140625" style="1" bestFit="1" customWidth="1"/>
    <col min="15" max="20" width="14.7109375" style="1" bestFit="1" customWidth="1"/>
    <col min="21" max="21" width="14.140625" style="1" bestFit="1" customWidth="1"/>
    <col min="22" max="22" width="14.7109375" style="1" bestFit="1" customWidth="1"/>
    <col min="23" max="23" width="15.42578125" style="1" bestFit="1" customWidth="1"/>
    <col min="24" max="24" width="11.140625" style="1" bestFit="1" customWidth="1"/>
    <col min="25" max="25" width="14.7109375" style="1" bestFit="1" customWidth="1"/>
    <col min="26" max="26" width="11.140625" style="1" bestFit="1" customWidth="1"/>
    <col min="27" max="27" width="12" style="1" bestFit="1" customWidth="1"/>
    <col min="28" max="32" width="13.5703125" style="1" customWidth="1"/>
    <col min="33" max="33" width="12.140625" style="3" customWidth="1"/>
    <col min="34" max="34" width="18" style="3" customWidth="1"/>
    <col min="35" max="35" width="9.140625" style="1" customWidth="1"/>
    <col min="36" max="16384" width="9.140625" style="1"/>
  </cols>
  <sheetData>
    <row r="1" spans="1:34" ht="21.75" customHeight="1" x14ac:dyDescent="0.35">
      <c r="A1" s="122" t="s">
        <v>56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4"/>
    </row>
    <row r="2" spans="1:34" ht="25.5" customHeight="1" x14ac:dyDescent="0.25">
      <c r="A2" s="115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7"/>
    </row>
    <row r="3" spans="1:34" ht="24" customHeight="1" thickBot="1" x14ac:dyDescent="0.3">
      <c r="A3" s="112" t="s">
        <v>46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4"/>
    </row>
    <row r="4" spans="1:34" ht="47.25" customHeight="1" thickBot="1" x14ac:dyDescent="0.3">
      <c r="A4" s="103" t="s">
        <v>1</v>
      </c>
      <c r="B4" s="107" t="s">
        <v>2</v>
      </c>
      <c r="C4" s="107" t="s">
        <v>3</v>
      </c>
      <c r="D4" s="109" t="s">
        <v>26</v>
      </c>
      <c r="E4" s="109" t="s">
        <v>27</v>
      </c>
      <c r="F4" s="109" t="s">
        <v>28</v>
      </c>
      <c r="G4" s="109" t="s">
        <v>29</v>
      </c>
      <c r="H4" s="109" t="s">
        <v>38</v>
      </c>
      <c r="I4" s="118" t="s">
        <v>41</v>
      </c>
      <c r="J4" s="119"/>
      <c r="K4" s="118" t="s">
        <v>40</v>
      </c>
      <c r="L4" s="120"/>
      <c r="M4" s="105" t="s">
        <v>4</v>
      </c>
      <c r="N4" s="106"/>
      <c r="O4" s="105" t="s">
        <v>5</v>
      </c>
      <c r="P4" s="106"/>
      <c r="Q4" s="105" t="s">
        <v>6</v>
      </c>
      <c r="R4" s="106"/>
      <c r="S4" s="105" t="s">
        <v>7</v>
      </c>
      <c r="T4" s="106"/>
      <c r="U4" s="105" t="s">
        <v>8</v>
      </c>
      <c r="V4" s="106"/>
      <c r="W4" s="105" t="s">
        <v>9</v>
      </c>
      <c r="X4" s="106"/>
      <c r="Y4" s="105" t="s">
        <v>10</v>
      </c>
      <c r="Z4" s="106"/>
      <c r="AA4" s="105" t="s">
        <v>11</v>
      </c>
      <c r="AB4" s="106"/>
      <c r="AC4" s="105" t="s">
        <v>42</v>
      </c>
      <c r="AD4" s="106"/>
      <c r="AE4" s="105" t="s">
        <v>12</v>
      </c>
      <c r="AF4" s="106"/>
      <c r="AG4" s="110" t="s">
        <v>43</v>
      </c>
      <c r="AH4" s="111"/>
    </row>
    <row r="5" spans="1:34" ht="31.5" customHeight="1" thickBot="1" x14ac:dyDescent="0.3">
      <c r="A5" s="104"/>
      <c r="B5" s="108"/>
      <c r="C5" s="108"/>
      <c r="D5" s="108"/>
      <c r="E5" s="108"/>
      <c r="F5" s="121"/>
      <c r="G5" s="108"/>
      <c r="H5" s="121"/>
      <c r="I5" s="34" t="s">
        <v>13</v>
      </c>
      <c r="J5" s="35" t="s">
        <v>14</v>
      </c>
      <c r="K5" s="34" t="s">
        <v>13</v>
      </c>
      <c r="L5" s="37" t="s">
        <v>14</v>
      </c>
      <c r="M5" s="34" t="s">
        <v>13</v>
      </c>
      <c r="N5" s="35" t="s">
        <v>14</v>
      </c>
      <c r="O5" s="34" t="s">
        <v>13</v>
      </c>
      <c r="P5" s="35" t="s">
        <v>15</v>
      </c>
      <c r="Q5" s="34" t="s">
        <v>13</v>
      </c>
      <c r="R5" s="41" t="s">
        <v>14</v>
      </c>
      <c r="S5" s="34" t="s">
        <v>13</v>
      </c>
      <c r="T5" s="35" t="s">
        <v>15</v>
      </c>
      <c r="U5" s="34" t="s">
        <v>13</v>
      </c>
      <c r="V5" s="35" t="s">
        <v>14</v>
      </c>
      <c r="W5" s="34" t="s">
        <v>13</v>
      </c>
      <c r="X5" s="35" t="s">
        <v>14</v>
      </c>
      <c r="Y5" s="34" t="s">
        <v>13</v>
      </c>
      <c r="Z5" s="35" t="s">
        <v>15</v>
      </c>
      <c r="AA5" s="34" t="s">
        <v>13</v>
      </c>
      <c r="AB5" s="35" t="s">
        <v>14</v>
      </c>
      <c r="AC5" s="34" t="s">
        <v>13</v>
      </c>
      <c r="AD5" s="35" t="s">
        <v>15</v>
      </c>
      <c r="AE5" s="34" t="s">
        <v>13</v>
      </c>
      <c r="AF5" s="35" t="s">
        <v>14</v>
      </c>
      <c r="AG5" s="81" t="s">
        <v>44</v>
      </c>
      <c r="AH5" s="81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3" customHeight="1" x14ac:dyDescent="0.25">
      <c r="A7" s="62">
        <v>1</v>
      </c>
      <c r="B7" s="42" t="s">
        <v>16</v>
      </c>
      <c r="C7" s="60">
        <v>1235</v>
      </c>
      <c r="D7" s="43">
        <f>C7/86.4</f>
        <v>14.293981481481481</v>
      </c>
      <c r="E7" s="43">
        <f>D7/15</f>
        <v>0.95293209876543206</v>
      </c>
      <c r="F7" s="96">
        <v>52.949999999999996</v>
      </c>
      <c r="G7" s="43">
        <f>E7*F7</f>
        <v>50.457754629629626</v>
      </c>
      <c r="H7" s="60">
        <v>2</v>
      </c>
      <c r="I7" s="71"/>
      <c r="J7" s="50"/>
      <c r="K7" s="49"/>
      <c r="L7" s="69"/>
      <c r="M7" s="78"/>
      <c r="N7" s="48"/>
      <c r="O7" s="78"/>
      <c r="P7" s="48"/>
      <c r="Q7" s="78"/>
      <c r="R7" s="48"/>
      <c r="S7" s="78"/>
      <c r="T7" s="46">
        <f>G7*16*86.4</f>
        <v>69752.800000000003</v>
      </c>
      <c r="U7" s="78"/>
      <c r="V7" s="48"/>
      <c r="W7" s="78"/>
      <c r="X7" s="46">
        <f>G7*16*86.4</f>
        <v>69752.800000000003</v>
      </c>
      <c r="Y7" s="78"/>
      <c r="Z7" s="48"/>
      <c r="AA7" s="78"/>
      <c r="AB7" s="48"/>
      <c r="AC7" s="49"/>
      <c r="AD7" s="50"/>
      <c r="AE7" s="49"/>
      <c r="AF7" s="50"/>
      <c r="AG7" s="87">
        <f>F7*H7</f>
        <v>105.89999999999999</v>
      </c>
      <c r="AH7" s="82">
        <f>I7+J7+K7+L7+M7+N7+O7+P7+Q7+R7+S7+T7+U7+V7+W7+X7+Y7+Z7+AA7+AB7+AC7+AD7+AE7+AF7</f>
        <v>139505.60000000001</v>
      </c>
    </row>
    <row r="8" spans="1:34" ht="33" customHeight="1" x14ac:dyDescent="0.25">
      <c r="A8" s="40">
        <f>A7+1</f>
        <v>2</v>
      </c>
      <c r="B8" s="38" t="s">
        <v>17</v>
      </c>
      <c r="C8" s="31">
        <v>1235</v>
      </c>
      <c r="D8" s="29">
        <f t="shared" ref="D8:D16" si="1">C8/86.4</f>
        <v>14.293981481481481</v>
      </c>
      <c r="E8" s="29">
        <f t="shared" ref="E8:E16" si="2">D8/15</f>
        <v>0.95293209876543206</v>
      </c>
      <c r="F8" s="96">
        <v>54.129999999999988</v>
      </c>
      <c r="G8" s="29">
        <f t="shared" ref="G8:G16" si="3">E8*F8</f>
        <v>51.582214506172825</v>
      </c>
      <c r="H8" s="31">
        <v>2</v>
      </c>
      <c r="I8" s="27"/>
      <c r="J8" s="5"/>
      <c r="K8" s="4"/>
      <c r="L8" s="2"/>
      <c r="M8" s="11"/>
      <c r="N8" s="12"/>
      <c r="O8" s="11"/>
      <c r="P8" s="12"/>
      <c r="Q8" s="11"/>
      <c r="R8" s="12"/>
      <c r="S8" s="11"/>
      <c r="T8" s="9">
        <f>G8*16*86.4</f>
        <v>71307.253333333312</v>
      </c>
      <c r="U8" s="11"/>
      <c r="V8" s="9">
        <f>G8*16*86.4</f>
        <v>71307.253333333312</v>
      </c>
      <c r="W8" s="11"/>
      <c r="X8" s="12"/>
      <c r="Y8" s="11"/>
      <c r="Z8" s="12"/>
      <c r="AA8" s="11"/>
      <c r="AB8" s="12"/>
      <c r="AC8" s="4"/>
      <c r="AD8" s="5"/>
      <c r="AE8" s="4"/>
      <c r="AF8" s="5"/>
      <c r="AG8" s="26">
        <f>F8*H8</f>
        <v>108.25999999999998</v>
      </c>
      <c r="AH8" s="83">
        <f>I8+J8+K8+L8+M8+N8+O8+P8+Q8+R8+S8+T8+U8+V8+W8+X8+Y8+Z8+AA8+AB8+AC8+AD8+AE8+AF8</f>
        <v>142614.50666666662</v>
      </c>
    </row>
    <row r="9" spans="1:34" ht="33" customHeight="1" x14ac:dyDescent="0.25">
      <c r="A9" s="40">
        <f t="shared" ref="A9:A28" si="4">A8+1</f>
        <v>3</v>
      </c>
      <c r="B9" s="38" t="s">
        <v>18</v>
      </c>
      <c r="C9" s="31">
        <v>1411</v>
      </c>
      <c r="D9" s="29">
        <f t="shared" si="1"/>
        <v>16.331018518518519</v>
      </c>
      <c r="E9" s="29">
        <f t="shared" si="2"/>
        <v>1.0887345679012346</v>
      </c>
      <c r="F9" s="29"/>
      <c r="G9" s="29">
        <f t="shared" si="3"/>
        <v>0</v>
      </c>
      <c r="H9" s="31"/>
      <c r="I9" s="27"/>
      <c r="J9" s="5"/>
      <c r="K9" s="4"/>
      <c r="L9" s="2"/>
      <c r="M9" s="11"/>
      <c r="N9" s="12"/>
      <c r="O9" s="11"/>
      <c r="P9" s="12"/>
      <c r="Q9" s="11"/>
      <c r="R9" s="12"/>
      <c r="S9" s="11"/>
      <c r="T9" s="12"/>
      <c r="U9" s="11"/>
      <c r="V9" s="12"/>
      <c r="W9" s="11"/>
      <c r="X9" s="12"/>
      <c r="Y9" s="11"/>
      <c r="Z9" s="12"/>
      <c r="AA9" s="11"/>
      <c r="AB9" s="12"/>
      <c r="AC9" s="4"/>
      <c r="AD9" s="5"/>
      <c r="AE9" s="4"/>
      <c r="AF9" s="5"/>
      <c r="AG9" s="26">
        <f t="shared" ref="AG9:AG15" si="5">F9*H9</f>
        <v>0</v>
      </c>
      <c r="AH9" s="83">
        <f t="shared" ref="AH9:AH16" si="6">I9+J9+K9+L9+M9+N9+O9+P9+Q9+R9+S9+T9+U9+V9+W9+X9+Y9+Z9+AA9+AB9+AC9+AD9+AE9+AF9</f>
        <v>0</v>
      </c>
    </row>
    <row r="10" spans="1:34" ht="33" customHeight="1" x14ac:dyDescent="0.25">
      <c r="A10" s="40">
        <f t="shared" si="4"/>
        <v>4</v>
      </c>
      <c r="B10" s="38" t="s">
        <v>19</v>
      </c>
      <c r="C10" s="31">
        <v>1411</v>
      </c>
      <c r="D10" s="29">
        <f t="shared" si="1"/>
        <v>16.331018518518519</v>
      </c>
      <c r="E10" s="29">
        <f t="shared" si="2"/>
        <v>1.0887345679012346</v>
      </c>
      <c r="F10" s="96">
        <v>37.76</v>
      </c>
      <c r="G10" s="29">
        <f t="shared" si="3"/>
        <v>41.110617283950617</v>
      </c>
      <c r="H10" s="31">
        <v>1</v>
      </c>
      <c r="I10" s="27"/>
      <c r="J10" s="5"/>
      <c r="K10" s="4"/>
      <c r="L10" s="2"/>
      <c r="M10" s="11"/>
      <c r="N10" s="12"/>
      <c r="O10" s="11"/>
      <c r="P10" s="12"/>
      <c r="Q10" s="11"/>
      <c r="R10" s="9">
        <f>G10*16*86.4</f>
        <v>56831.31733333334</v>
      </c>
      <c r="S10" s="11"/>
      <c r="T10" s="12"/>
      <c r="U10" s="11"/>
      <c r="V10" s="12"/>
      <c r="W10" s="11"/>
      <c r="X10" s="12"/>
      <c r="Y10" s="11"/>
      <c r="Z10" s="12"/>
      <c r="AA10" s="11"/>
      <c r="AB10" s="12"/>
      <c r="AC10" s="4"/>
      <c r="AD10" s="5"/>
      <c r="AE10" s="4"/>
      <c r="AF10" s="5"/>
      <c r="AG10" s="26">
        <f t="shared" si="5"/>
        <v>37.76</v>
      </c>
      <c r="AH10" s="83">
        <f t="shared" si="6"/>
        <v>56831.31733333334</v>
      </c>
    </row>
    <row r="11" spans="1:34" ht="33" customHeight="1" x14ac:dyDescent="0.25">
      <c r="A11" s="40">
        <f t="shared" si="4"/>
        <v>5</v>
      </c>
      <c r="B11" s="38" t="s">
        <v>20</v>
      </c>
      <c r="C11" s="31">
        <v>1411</v>
      </c>
      <c r="D11" s="29">
        <f t="shared" si="1"/>
        <v>16.331018518518519</v>
      </c>
      <c r="E11" s="29">
        <f t="shared" si="2"/>
        <v>1.0887345679012346</v>
      </c>
      <c r="F11" s="96">
        <v>92.93</v>
      </c>
      <c r="G11" s="29">
        <f t="shared" si="3"/>
        <v>101.17610339506173</v>
      </c>
      <c r="H11" s="31">
        <v>3</v>
      </c>
      <c r="I11" s="27"/>
      <c r="J11" s="5"/>
      <c r="K11" s="4"/>
      <c r="L11" s="2"/>
      <c r="M11" s="11"/>
      <c r="N11" s="12"/>
      <c r="O11" s="11"/>
      <c r="P11" s="12"/>
      <c r="Q11" s="11"/>
      <c r="R11" s="12"/>
      <c r="S11" s="11"/>
      <c r="T11" s="9">
        <f>G11*16*86.4</f>
        <v>139865.84533333333</v>
      </c>
      <c r="U11" s="8">
        <f>G11*15*86.4</f>
        <v>131124.23000000001</v>
      </c>
      <c r="V11" s="12"/>
      <c r="W11" s="8">
        <f>G11*15*86.4</f>
        <v>131124.23000000001</v>
      </c>
      <c r="X11" s="12"/>
      <c r="Y11" s="11"/>
      <c r="Z11" s="12"/>
      <c r="AA11" s="11"/>
      <c r="AB11" s="12"/>
      <c r="AC11" s="4"/>
      <c r="AD11" s="5"/>
      <c r="AE11" s="4"/>
      <c r="AF11" s="5"/>
      <c r="AG11" s="26">
        <f t="shared" si="5"/>
        <v>278.79000000000002</v>
      </c>
      <c r="AH11" s="83">
        <f t="shared" si="6"/>
        <v>402114.30533333332</v>
      </c>
    </row>
    <row r="12" spans="1:34" ht="33" customHeight="1" x14ac:dyDescent="0.25">
      <c r="A12" s="40">
        <f t="shared" si="4"/>
        <v>6</v>
      </c>
      <c r="B12" s="38" t="s">
        <v>21</v>
      </c>
      <c r="C12" s="31">
        <v>1235</v>
      </c>
      <c r="D12" s="29">
        <f t="shared" si="1"/>
        <v>14.293981481481481</v>
      </c>
      <c r="E12" s="29">
        <f t="shared" si="2"/>
        <v>0.95293209876543206</v>
      </c>
      <c r="F12" s="96">
        <v>6.08</v>
      </c>
      <c r="G12" s="29">
        <f t="shared" si="3"/>
        <v>5.7938271604938274</v>
      </c>
      <c r="H12" s="31">
        <v>3</v>
      </c>
      <c r="I12" s="27"/>
      <c r="J12" s="5"/>
      <c r="K12" s="4"/>
      <c r="L12" s="2"/>
      <c r="M12" s="11"/>
      <c r="N12" s="12"/>
      <c r="O12" s="11"/>
      <c r="P12" s="12"/>
      <c r="Q12" s="11"/>
      <c r="R12" s="9">
        <f>G12*16*86.4</f>
        <v>8009.3866666666672</v>
      </c>
      <c r="S12" s="11"/>
      <c r="T12" s="12"/>
      <c r="U12" s="11"/>
      <c r="V12" s="9">
        <f>G12*16*86.4</f>
        <v>8009.3866666666672</v>
      </c>
      <c r="W12" s="11"/>
      <c r="X12" s="9">
        <f>G12*16*86.4</f>
        <v>8009.3866666666672</v>
      </c>
      <c r="Y12" s="11"/>
      <c r="Z12" s="12"/>
      <c r="AA12" s="11"/>
      <c r="AB12" s="12"/>
      <c r="AC12" s="4"/>
      <c r="AD12" s="5"/>
      <c r="AE12" s="4"/>
      <c r="AF12" s="5"/>
      <c r="AG12" s="26">
        <f t="shared" si="5"/>
        <v>18.240000000000002</v>
      </c>
      <c r="AH12" s="83">
        <f t="shared" si="6"/>
        <v>24028.160000000003</v>
      </c>
    </row>
    <row r="13" spans="1:34" ht="33" customHeight="1" x14ac:dyDescent="0.25">
      <c r="A13" s="40">
        <f t="shared" si="4"/>
        <v>7</v>
      </c>
      <c r="B13" s="38" t="s">
        <v>22</v>
      </c>
      <c r="C13" s="31">
        <v>1411</v>
      </c>
      <c r="D13" s="29">
        <f t="shared" si="1"/>
        <v>16.331018518518519</v>
      </c>
      <c r="E13" s="29">
        <f t="shared" si="2"/>
        <v>1.0887345679012346</v>
      </c>
      <c r="F13" s="96">
        <v>1.65</v>
      </c>
      <c r="G13" s="29">
        <f t="shared" si="3"/>
        <v>1.7964120370370369</v>
      </c>
      <c r="H13" s="31">
        <v>4</v>
      </c>
      <c r="I13" s="27"/>
      <c r="J13" s="5"/>
      <c r="K13" s="4"/>
      <c r="L13" s="2"/>
      <c r="M13" s="11"/>
      <c r="N13" s="12"/>
      <c r="O13" s="11"/>
      <c r="P13" s="12"/>
      <c r="Q13" s="11"/>
      <c r="R13" s="12"/>
      <c r="S13" s="11"/>
      <c r="T13" s="9">
        <f>G13*16*86.4</f>
        <v>2483.36</v>
      </c>
      <c r="U13" s="8">
        <f>G13*15*86.4</f>
        <v>2328.15</v>
      </c>
      <c r="V13" s="12"/>
      <c r="W13" s="8">
        <f>G13*15*86.4</f>
        <v>2328.15</v>
      </c>
      <c r="X13" s="12"/>
      <c r="Y13" s="8">
        <f>G13*15*86.4</f>
        <v>2328.15</v>
      </c>
      <c r="Z13" s="12"/>
      <c r="AA13" s="11"/>
      <c r="AB13" s="12"/>
      <c r="AC13" s="4"/>
      <c r="AD13" s="5"/>
      <c r="AE13" s="4"/>
      <c r="AF13" s="5"/>
      <c r="AG13" s="26">
        <f t="shared" si="5"/>
        <v>6.6</v>
      </c>
      <c r="AH13" s="83">
        <f t="shared" si="6"/>
        <v>9467.81</v>
      </c>
    </row>
    <row r="14" spans="1:34" ht="33" customHeight="1" x14ac:dyDescent="0.25">
      <c r="A14" s="40">
        <f t="shared" si="4"/>
        <v>8</v>
      </c>
      <c r="B14" s="38" t="s">
        <v>23</v>
      </c>
      <c r="C14" s="31">
        <v>1411</v>
      </c>
      <c r="D14" s="29">
        <f t="shared" si="1"/>
        <v>16.331018518518519</v>
      </c>
      <c r="E14" s="29">
        <f t="shared" si="2"/>
        <v>1.0887345679012346</v>
      </c>
      <c r="F14" s="29"/>
      <c r="G14" s="29">
        <f t="shared" si="3"/>
        <v>0</v>
      </c>
      <c r="H14" s="31">
        <v>2</v>
      </c>
      <c r="I14" s="27"/>
      <c r="J14" s="5"/>
      <c r="K14" s="4"/>
      <c r="L14" s="2"/>
      <c r="M14" s="11"/>
      <c r="N14" s="12"/>
      <c r="O14" s="11"/>
      <c r="P14" s="12"/>
      <c r="Q14" s="11"/>
      <c r="R14" s="12"/>
      <c r="S14" s="8">
        <f>G14*15*86.4</f>
        <v>0</v>
      </c>
      <c r="T14" s="12"/>
      <c r="U14" s="11"/>
      <c r="V14" s="9">
        <f>G14*16*86.4</f>
        <v>0</v>
      </c>
      <c r="W14" s="11"/>
      <c r="X14" s="12"/>
      <c r="Y14" s="11"/>
      <c r="Z14" s="12"/>
      <c r="AA14" s="11"/>
      <c r="AB14" s="12"/>
      <c r="AC14" s="4"/>
      <c r="AD14" s="5"/>
      <c r="AE14" s="4"/>
      <c r="AF14" s="5"/>
      <c r="AG14" s="26">
        <f t="shared" si="5"/>
        <v>0</v>
      </c>
      <c r="AH14" s="83">
        <f t="shared" si="6"/>
        <v>0</v>
      </c>
    </row>
    <row r="15" spans="1:34" ht="33" customHeight="1" x14ac:dyDescent="0.25">
      <c r="A15" s="40">
        <f t="shared" si="4"/>
        <v>9</v>
      </c>
      <c r="B15" s="38" t="s">
        <v>24</v>
      </c>
      <c r="C15" s="31">
        <v>1411</v>
      </c>
      <c r="D15" s="29">
        <f t="shared" si="1"/>
        <v>16.331018518518519</v>
      </c>
      <c r="E15" s="29">
        <f t="shared" si="2"/>
        <v>1.0887345679012346</v>
      </c>
      <c r="F15" s="96">
        <v>30.78</v>
      </c>
      <c r="G15" s="29">
        <f t="shared" si="3"/>
        <v>33.511250000000004</v>
      </c>
      <c r="H15" s="31">
        <v>4</v>
      </c>
      <c r="I15" s="27"/>
      <c r="J15" s="5"/>
      <c r="K15" s="4"/>
      <c r="L15" s="2"/>
      <c r="M15" s="11"/>
      <c r="N15" s="12"/>
      <c r="O15" s="11"/>
      <c r="P15" s="12"/>
      <c r="Q15" s="11"/>
      <c r="R15" s="9">
        <f>G15*16*86.4</f>
        <v>46325.952000000012</v>
      </c>
      <c r="S15" s="11"/>
      <c r="T15" s="9">
        <f>G15*16*86.4</f>
        <v>46325.952000000012</v>
      </c>
      <c r="U15" s="11"/>
      <c r="V15" s="9">
        <f>G15*16*86.4</f>
        <v>46325.952000000012</v>
      </c>
      <c r="W15" s="11"/>
      <c r="X15" s="9">
        <f>G15*16*86.4</f>
        <v>46325.952000000012</v>
      </c>
      <c r="Y15" s="11"/>
      <c r="Z15" s="12"/>
      <c r="AA15" s="11"/>
      <c r="AB15" s="12"/>
      <c r="AC15" s="4"/>
      <c r="AD15" s="5"/>
      <c r="AE15" s="4"/>
      <c r="AF15" s="5"/>
      <c r="AG15" s="26">
        <f t="shared" si="5"/>
        <v>123.12</v>
      </c>
      <c r="AH15" s="83">
        <f t="shared" si="6"/>
        <v>185303.80800000005</v>
      </c>
    </row>
    <row r="16" spans="1:34" ht="33" customHeight="1" thickBot="1" x14ac:dyDescent="0.3">
      <c r="A16" s="40">
        <f t="shared" si="4"/>
        <v>10</v>
      </c>
      <c r="B16" s="39" t="s">
        <v>25</v>
      </c>
      <c r="C16" s="32">
        <v>1411</v>
      </c>
      <c r="D16" s="63">
        <f t="shared" si="1"/>
        <v>16.331018518518519</v>
      </c>
      <c r="E16" s="63">
        <f t="shared" si="2"/>
        <v>1.0887345679012346</v>
      </c>
      <c r="F16" s="96">
        <v>6.38</v>
      </c>
      <c r="G16" s="63">
        <f t="shared" si="3"/>
        <v>6.9461265432098767</v>
      </c>
      <c r="H16" s="32">
        <v>3</v>
      </c>
      <c r="I16" s="72"/>
      <c r="J16" s="65"/>
      <c r="K16" s="64"/>
      <c r="L16" s="70"/>
      <c r="M16" s="24"/>
      <c r="N16" s="25"/>
      <c r="O16" s="24"/>
      <c r="P16" s="25"/>
      <c r="Q16" s="24"/>
      <c r="R16" s="25"/>
      <c r="S16" s="68">
        <f>G16*15*86.4</f>
        <v>9002.1800000000021</v>
      </c>
      <c r="T16" s="25"/>
      <c r="U16" s="68">
        <f>G16*15*86.4</f>
        <v>9002.1800000000021</v>
      </c>
      <c r="V16" s="25"/>
      <c r="W16" s="68">
        <f>G16*15*86.4</f>
        <v>9002.1800000000021</v>
      </c>
      <c r="X16" s="25"/>
      <c r="Y16" s="24"/>
      <c r="Z16" s="25"/>
      <c r="AA16" s="24"/>
      <c r="AB16" s="25"/>
      <c r="AC16" s="64"/>
      <c r="AD16" s="65"/>
      <c r="AE16" s="64"/>
      <c r="AF16" s="65"/>
      <c r="AG16" s="88">
        <f>F16*H16</f>
        <v>19.14</v>
      </c>
      <c r="AH16" s="84">
        <f t="shared" si="6"/>
        <v>27006.540000000008</v>
      </c>
    </row>
    <row r="17" spans="1:34" ht="33" customHeight="1" x14ac:dyDescent="0.25">
      <c r="A17" s="40">
        <f t="shared" si="4"/>
        <v>11</v>
      </c>
      <c r="B17" s="42" t="s">
        <v>48</v>
      </c>
      <c r="C17" s="31"/>
      <c r="D17" s="31"/>
      <c r="E17" s="31"/>
      <c r="F17" s="31"/>
      <c r="G17" s="31"/>
      <c r="H17" s="31"/>
      <c r="I17" s="102" t="s">
        <v>49</v>
      </c>
      <c r="J17" s="100"/>
      <c r="K17" s="100"/>
      <c r="L17" s="100"/>
      <c r="M17" s="100"/>
      <c r="N17" s="100"/>
      <c r="O17" s="99" t="s">
        <v>50</v>
      </c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100" t="s">
        <v>49</v>
      </c>
      <c r="AC17" s="100"/>
      <c r="AD17" s="100"/>
      <c r="AE17" s="100"/>
      <c r="AF17" s="101"/>
      <c r="AG17" s="94"/>
      <c r="AH17" s="95"/>
    </row>
    <row r="18" spans="1:34" ht="33" customHeight="1" x14ac:dyDescent="0.25">
      <c r="A18" s="40">
        <f t="shared" si="4"/>
        <v>12</v>
      </c>
      <c r="B18" s="93" t="s">
        <v>30</v>
      </c>
      <c r="C18" s="28"/>
      <c r="D18" s="28"/>
      <c r="E18" s="28"/>
      <c r="F18" s="28"/>
      <c r="G18" s="28"/>
      <c r="H18" s="79"/>
      <c r="I18" s="86">
        <f>I7+I8+I9+I10+I11+I12+I13+I14+I15+I16+I24+I25+I26</f>
        <v>5100</v>
      </c>
      <c r="J18" s="86">
        <f t="shared" ref="J18:AF18" si="7">J7+J8+J9+J10+J11+J12+J13+J14+J15+J16+J24+J25+J26</f>
        <v>5100</v>
      </c>
      <c r="K18" s="86">
        <f t="shared" si="7"/>
        <v>5100</v>
      </c>
      <c r="L18" s="86">
        <f t="shared" si="7"/>
        <v>5100</v>
      </c>
      <c r="M18" s="86">
        <f t="shared" si="7"/>
        <v>5100</v>
      </c>
      <c r="N18" s="86">
        <f t="shared" si="7"/>
        <v>5100</v>
      </c>
      <c r="O18" s="86">
        <f t="shared" si="7"/>
        <v>5100</v>
      </c>
      <c r="P18" s="86">
        <f t="shared" si="7"/>
        <v>5100</v>
      </c>
      <c r="Q18" s="86">
        <f t="shared" si="7"/>
        <v>5100</v>
      </c>
      <c r="R18" s="86">
        <f t="shared" si="7"/>
        <v>116266.65600000002</v>
      </c>
      <c r="S18" s="86">
        <f t="shared" si="7"/>
        <v>14102.180000000002</v>
      </c>
      <c r="T18" s="86">
        <f t="shared" si="7"/>
        <v>334835.21066666662</v>
      </c>
      <c r="U18" s="86">
        <f t="shared" si="7"/>
        <v>147554.56</v>
      </c>
      <c r="V18" s="86">
        <f t="shared" si="7"/>
        <v>130742.592</v>
      </c>
      <c r="W18" s="86">
        <f t="shared" si="7"/>
        <v>147554.56</v>
      </c>
      <c r="X18" s="86">
        <f t="shared" si="7"/>
        <v>129188.13866666669</v>
      </c>
      <c r="Y18" s="86">
        <f t="shared" si="7"/>
        <v>7428.15</v>
      </c>
      <c r="Z18" s="86">
        <f t="shared" si="7"/>
        <v>5100</v>
      </c>
      <c r="AA18" s="86">
        <f t="shared" si="7"/>
        <v>5100</v>
      </c>
      <c r="AB18" s="86">
        <f t="shared" si="7"/>
        <v>5100</v>
      </c>
      <c r="AC18" s="86">
        <f t="shared" si="7"/>
        <v>5100</v>
      </c>
      <c r="AD18" s="86">
        <f t="shared" si="7"/>
        <v>5100</v>
      </c>
      <c r="AE18" s="86">
        <f t="shared" si="7"/>
        <v>5100</v>
      </c>
      <c r="AF18" s="86">
        <f t="shared" si="7"/>
        <v>5100</v>
      </c>
      <c r="AG18" s="86">
        <f>AG7+AG8+AG9+AG10+AG11+AG12+AG13+AG14+AG15+AG16</f>
        <v>697.81000000000006</v>
      </c>
      <c r="AH18" s="85">
        <f>I18+J18+K18+L18+M18+N18+O18+P18+Q18+R18+S18+T18+U18+V18+W18+X18+Y18+Z18+AA18+AB18+AC18+AD18+AE18+AF18</f>
        <v>1109272.0473333332</v>
      </c>
    </row>
    <row r="19" spans="1:34" ht="33" customHeight="1" x14ac:dyDescent="0.25">
      <c r="A19" s="40">
        <f t="shared" si="4"/>
        <v>13</v>
      </c>
      <c r="B19" s="38" t="s">
        <v>31</v>
      </c>
      <c r="C19" s="31"/>
      <c r="D19" s="31"/>
      <c r="E19" s="31"/>
      <c r="F19" s="31"/>
      <c r="G19" s="31"/>
      <c r="H19" s="31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3" customHeight="1" x14ac:dyDescent="0.25">
      <c r="A20" s="40">
        <f t="shared" si="4"/>
        <v>14</v>
      </c>
      <c r="B20" s="38" t="s">
        <v>32</v>
      </c>
      <c r="C20" s="31"/>
      <c r="D20" s="31"/>
      <c r="E20" s="31"/>
      <c r="F20" s="31"/>
      <c r="G20" s="51"/>
      <c r="H20" s="51"/>
      <c r="I20" s="89">
        <v>0.9</v>
      </c>
      <c r="J20" s="90">
        <f>I20</f>
        <v>0.9</v>
      </c>
      <c r="K20" s="89">
        <v>0.9</v>
      </c>
      <c r="L20" s="90">
        <f t="shared" si="8"/>
        <v>0.9</v>
      </c>
      <c r="M20" s="89">
        <v>0.9</v>
      </c>
      <c r="N20" s="90">
        <f t="shared" si="9"/>
        <v>0.9</v>
      </c>
      <c r="O20" s="89">
        <v>0.9</v>
      </c>
      <c r="P20" s="90">
        <f t="shared" si="10"/>
        <v>0.9</v>
      </c>
      <c r="Q20" s="89">
        <v>0.9</v>
      </c>
      <c r="R20" s="90">
        <f t="shared" si="11"/>
        <v>0.9</v>
      </c>
      <c r="S20" s="89">
        <v>0.9</v>
      </c>
      <c r="T20" s="90">
        <f t="shared" si="12"/>
        <v>0.9</v>
      </c>
      <c r="U20" s="89">
        <v>0.9</v>
      </c>
      <c r="V20" s="90">
        <f t="shared" si="13"/>
        <v>0.9</v>
      </c>
      <c r="W20" s="89">
        <v>0.9</v>
      </c>
      <c r="X20" s="90">
        <f t="shared" si="14"/>
        <v>0.9</v>
      </c>
      <c r="Y20" s="89">
        <v>0.9</v>
      </c>
      <c r="Z20" s="90">
        <f t="shared" si="15"/>
        <v>0.9</v>
      </c>
      <c r="AA20" s="89">
        <v>0.9</v>
      </c>
      <c r="AB20" s="90">
        <f t="shared" si="16"/>
        <v>0.9</v>
      </c>
      <c r="AC20" s="89">
        <v>0.9</v>
      </c>
      <c r="AD20" s="90">
        <f t="shared" si="17"/>
        <v>0.9</v>
      </c>
      <c r="AE20" s="89">
        <v>0.9</v>
      </c>
      <c r="AF20" s="90">
        <f t="shared" si="18"/>
        <v>0.9</v>
      </c>
      <c r="AG20" s="11"/>
      <c r="AH20" s="12"/>
    </row>
    <row r="21" spans="1:34" ht="33" customHeight="1" x14ac:dyDescent="0.25">
      <c r="A21" s="40">
        <f t="shared" si="4"/>
        <v>15</v>
      </c>
      <c r="B21" s="38" t="s">
        <v>33</v>
      </c>
      <c r="C21" s="31"/>
      <c r="D21" s="31"/>
      <c r="E21" s="31"/>
      <c r="F21" s="31"/>
      <c r="G21" s="31"/>
      <c r="H21" s="31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3" customHeight="1" x14ac:dyDescent="0.25">
      <c r="A22" s="40">
        <f t="shared" si="4"/>
        <v>16</v>
      </c>
      <c r="B22" s="38" t="s">
        <v>34</v>
      </c>
      <c r="C22" s="31"/>
      <c r="D22" s="31"/>
      <c r="E22" s="31"/>
      <c r="F22" s="31"/>
      <c r="G22" s="31"/>
      <c r="H22" s="31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3" customHeight="1" x14ac:dyDescent="0.25">
      <c r="A23" s="40">
        <f t="shared" si="4"/>
        <v>17</v>
      </c>
      <c r="B23" s="38" t="s">
        <v>35</v>
      </c>
      <c r="C23" s="31"/>
      <c r="D23" s="31"/>
      <c r="E23" s="31"/>
      <c r="F23" s="31"/>
      <c r="G23" s="31"/>
      <c r="H23" s="31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3" customHeight="1" x14ac:dyDescent="0.25">
      <c r="A24" s="40">
        <f t="shared" si="4"/>
        <v>18</v>
      </c>
      <c r="B24" s="38" t="s">
        <v>51</v>
      </c>
      <c r="C24" s="31"/>
      <c r="D24" s="31"/>
      <c r="E24" s="31"/>
      <c r="F24" s="31"/>
      <c r="G24" s="31"/>
      <c r="H24" s="31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131" t="s">
        <v>54</v>
      </c>
      <c r="AH24" s="132"/>
    </row>
    <row r="25" spans="1:34" ht="33" customHeight="1" x14ac:dyDescent="0.25">
      <c r="A25" s="40">
        <f t="shared" si="4"/>
        <v>19</v>
      </c>
      <c r="B25" s="38" t="s">
        <v>52</v>
      </c>
      <c r="C25" s="31"/>
      <c r="D25" s="31"/>
      <c r="E25" s="31"/>
      <c r="F25" s="31"/>
      <c r="G25" s="31"/>
      <c r="H25" s="31"/>
      <c r="I25" s="11">
        <v>5100</v>
      </c>
      <c r="J25" s="12">
        <v>5100</v>
      </c>
      <c r="K25" s="11">
        <v>5100</v>
      </c>
      <c r="L25" s="12">
        <v>5100</v>
      </c>
      <c r="M25" s="11">
        <v>5100</v>
      </c>
      <c r="N25" s="12">
        <v>5100</v>
      </c>
      <c r="O25" s="11">
        <v>5100</v>
      </c>
      <c r="P25" s="12">
        <v>5100</v>
      </c>
      <c r="Q25" s="11">
        <v>5100</v>
      </c>
      <c r="R25" s="12">
        <v>5100</v>
      </c>
      <c r="S25" s="11">
        <v>5100</v>
      </c>
      <c r="T25" s="12">
        <v>5100</v>
      </c>
      <c r="U25" s="11">
        <v>5100</v>
      </c>
      <c r="V25" s="12">
        <v>5100</v>
      </c>
      <c r="W25" s="11">
        <v>5100</v>
      </c>
      <c r="X25" s="12">
        <v>5100</v>
      </c>
      <c r="Y25" s="11">
        <v>5100</v>
      </c>
      <c r="Z25" s="12">
        <v>5100</v>
      </c>
      <c r="AA25" s="11">
        <v>5100</v>
      </c>
      <c r="AB25" s="12">
        <v>5100</v>
      </c>
      <c r="AC25" s="11">
        <v>5100</v>
      </c>
      <c r="AD25" s="12">
        <v>5100</v>
      </c>
      <c r="AE25" s="11">
        <v>5100</v>
      </c>
      <c r="AF25" s="12">
        <v>5100</v>
      </c>
      <c r="AG25" s="133"/>
      <c r="AH25" s="134"/>
    </row>
    <row r="26" spans="1:34" ht="33" customHeight="1" x14ac:dyDescent="0.25">
      <c r="A26" s="40">
        <f t="shared" si="4"/>
        <v>20</v>
      </c>
      <c r="B26" s="38" t="s">
        <v>53</v>
      </c>
      <c r="C26" s="31"/>
      <c r="D26" s="31"/>
      <c r="E26" s="31"/>
      <c r="F26" s="31"/>
      <c r="G26" s="31"/>
      <c r="H26" s="31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35"/>
      <c r="AH26" s="136"/>
    </row>
    <row r="27" spans="1:34" ht="33" customHeight="1" x14ac:dyDescent="0.25">
      <c r="A27" s="40">
        <f t="shared" si="4"/>
        <v>21</v>
      </c>
      <c r="B27" s="38" t="s">
        <v>36</v>
      </c>
      <c r="C27" s="31"/>
      <c r="D27" s="31"/>
      <c r="E27" s="31"/>
      <c r="F27" s="31"/>
      <c r="G27" s="31"/>
      <c r="H27" s="31"/>
      <c r="I27" s="6">
        <f>I18/I23</f>
        <v>8924.587237840251</v>
      </c>
      <c r="J27" s="7">
        <f>J18/J23</f>
        <v>8924.587237840251</v>
      </c>
      <c r="K27" s="6">
        <f t="shared" ref="K27:AE27" si="20">K18/K23</f>
        <v>8924.587237840251</v>
      </c>
      <c r="L27" s="7">
        <f t="shared" si="20"/>
        <v>8924.587237840251</v>
      </c>
      <c r="M27" s="6">
        <f t="shared" si="20"/>
        <v>8924.587237840251</v>
      </c>
      <c r="N27" s="7">
        <f t="shared" si="20"/>
        <v>8924.587237840251</v>
      </c>
      <c r="O27" s="6">
        <f>O18/O23</f>
        <v>8924.587237840251</v>
      </c>
      <c r="P27" s="7">
        <f t="shared" si="20"/>
        <v>8924.587237840251</v>
      </c>
      <c r="Q27" s="6">
        <f t="shared" si="20"/>
        <v>8924.587237840251</v>
      </c>
      <c r="R27" s="7">
        <f t="shared" si="20"/>
        <v>203457.23810273781</v>
      </c>
      <c r="S27" s="6">
        <f t="shared" si="20"/>
        <v>24677.673657593343</v>
      </c>
      <c r="T27" s="7">
        <f t="shared" si="20"/>
        <v>585934.51919515384</v>
      </c>
      <c r="U27" s="6">
        <f t="shared" si="20"/>
        <v>258208.53785512422</v>
      </c>
      <c r="V27" s="7">
        <f t="shared" si="20"/>
        <v>228788.95451085392</v>
      </c>
      <c r="W27" s="6">
        <f t="shared" si="20"/>
        <v>258208.53785512422</v>
      </c>
      <c r="X27" s="7">
        <f t="shared" si="20"/>
        <v>226068.78698526867</v>
      </c>
      <c r="Y27" s="6">
        <f t="shared" si="20"/>
        <v>12998.661311914324</v>
      </c>
      <c r="Z27" s="7">
        <f t="shared" si="20"/>
        <v>8924.587237840251</v>
      </c>
      <c r="AA27" s="6">
        <f t="shared" si="20"/>
        <v>8924.587237840251</v>
      </c>
      <c r="AB27" s="7">
        <f t="shared" si="20"/>
        <v>8924.587237840251</v>
      </c>
      <c r="AC27" s="6">
        <f t="shared" si="20"/>
        <v>8924.587237840251</v>
      </c>
      <c r="AD27" s="7">
        <f t="shared" si="20"/>
        <v>8924.587237840251</v>
      </c>
      <c r="AE27" s="6">
        <f t="shared" si="20"/>
        <v>8924.587237840251</v>
      </c>
      <c r="AF27" s="7">
        <f>AF18/AF23</f>
        <v>8924.587237840251</v>
      </c>
      <c r="AG27" s="6"/>
      <c r="AH27" s="7">
        <f>I27+J27+K27+L27+M27+N27+O27+P27+Q27+R27+S27+T27+U27+V27+W27+X27+Y27+Z27+AA27+AB27+AC27+AD27+AE27+AF27</f>
        <v>1941136.3052792144</v>
      </c>
    </row>
    <row r="28" spans="1:34" ht="33" customHeight="1" thickBot="1" x14ac:dyDescent="0.3">
      <c r="A28" s="40">
        <f t="shared" si="4"/>
        <v>22</v>
      </c>
      <c r="B28" s="39" t="s">
        <v>37</v>
      </c>
      <c r="C28" s="32"/>
      <c r="D28" s="32"/>
      <c r="E28" s="32"/>
      <c r="F28" s="32"/>
      <c r="G28" s="32"/>
      <c r="H28" s="32"/>
      <c r="I28" s="91">
        <f>I27/(15*86400)</f>
        <v>6.8862555847532796E-3</v>
      </c>
      <c r="J28" s="59">
        <f>J27/(15*86400)</f>
        <v>6.8862555847532796E-3</v>
      </c>
      <c r="K28" s="91">
        <f t="shared" ref="K28:AF28" si="21">K27/(15*86400)</f>
        <v>6.8862555847532796E-3</v>
      </c>
      <c r="L28" s="59">
        <f t="shared" si="21"/>
        <v>6.8862555847532796E-3</v>
      </c>
      <c r="M28" s="91">
        <f t="shared" si="21"/>
        <v>6.8862555847532796E-3</v>
      </c>
      <c r="N28" s="59">
        <f t="shared" si="21"/>
        <v>6.8862555847532796E-3</v>
      </c>
      <c r="O28" s="91">
        <f t="shared" si="21"/>
        <v>6.8862555847532796E-3</v>
      </c>
      <c r="P28" s="59">
        <f t="shared" si="21"/>
        <v>6.8862555847532796E-3</v>
      </c>
      <c r="Q28" s="91">
        <f t="shared" si="21"/>
        <v>6.8862555847532796E-3</v>
      </c>
      <c r="R28" s="59">
        <f t="shared" si="21"/>
        <v>0.15698860964717423</v>
      </c>
      <c r="S28" s="91">
        <f t="shared" si="21"/>
        <v>1.9041414859254122E-2</v>
      </c>
      <c r="T28" s="59">
        <f t="shared" si="21"/>
        <v>0.45210996851477919</v>
      </c>
      <c r="U28" s="91">
        <f t="shared" si="21"/>
        <v>0.19923498291290448</v>
      </c>
      <c r="V28" s="59">
        <f t="shared" si="21"/>
        <v>0.17653468712257248</v>
      </c>
      <c r="W28" s="91">
        <f t="shared" si="21"/>
        <v>0.19923498291290448</v>
      </c>
      <c r="X28" s="59">
        <f t="shared" si="21"/>
        <v>0.17443579242690485</v>
      </c>
      <c r="Y28" s="91">
        <f t="shared" si="21"/>
        <v>1.0029831259193151E-2</v>
      </c>
      <c r="Z28" s="59">
        <f t="shared" si="21"/>
        <v>6.8862555847532796E-3</v>
      </c>
      <c r="AA28" s="91">
        <f t="shared" si="21"/>
        <v>6.8862555847532796E-3</v>
      </c>
      <c r="AB28" s="59">
        <f t="shared" si="21"/>
        <v>6.8862555847532796E-3</v>
      </c>
      <c r="AC28" s="91">
        <f t="shared" si="21"/>
        <v>6.8862555847532796E-3</v>
      </c>
      <c r="AD28" s="59">
        <f t="shared" si="21"/>
        <v>6.8862555847532796E-3</v>
      </c>
      <c r="AE28" s="91">
        <f t="shared" si="21"/>
        <v>6.8862555847532796E-3</v>
      </c>
      <c r="AF28" s="59">
        <f t="shared" si="21"/>
        <v>6.8862555847532796E-3</v>
      </c>
      <c r="AG28" s="91"/>
      <c r="AH28" s="59"/>
    </row>
  </sheetData>
  <mergeCells count="28">
    <mergeCell ref="AG24:AH26"/>
    <mergeCell ref="A1:AH1"/>
    <mergeCell ref="A2:AH2"/>
    <mergeCell ref="A3:AH3"/>
    <mergeCell ref="A4:A5"/>
    <mergeCell ref="I4:J4"/>
    <mergeCell ref="K4:L4"/>
    <mergeCell ref="B4:B5"/>
    <mergeCell ref="C4:C5"/>
    <mergeCell ref="H4:H5"/>
    <mergeCell ref="O4:P4"/>
    <mergeCell ref="Q4:R4"/>
    <mergeCell ref="D4:D5"/>
    <mergeCell ref="AC4:AD4"/>
    <mergeCell ref="AE4:AF4"/>
    <mergeCell ref="W4:X4"/>
    <mergeCell ref="Y4:Z4"/>
    <mergeCell ref="AG4:AH4"/>
    <mergeCell ref="E4:E5"/>
    <mergeCell ref="F4:F5"/>
    <mergeCell ref="G4:G5"/>
    <mergeCell ref="S4:T4"/>
    <mergeCell ref="U4:V4"/>
    <mergeCell ref="I17:N17"/>
    <mergeCell ref="O17:AA17"/>
    <mergeCell ref="AB17:AF17"/>
    <mergeCell ref="AA4:AB4"/>
    <mergeCell ref="M4:N4"/>
  </mergeCells>
  <pageMargins left="0.25" right="0.25" top="0.75" bottom="0.75" header="0.3" footer="0.3"/>
  <pageSetup paperSize="9" scale="3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E77B7-4041-4552-9D26-F7D5ABD957A5}">
  <sheetPr>
    <tabColor rgb="FF00B050"/>
    <pageSetUpPr fitToPage="1"/>
  </sheetPr>
  <dimension ref="A1:AH34"/>
  <sheetViews>
    <sheetView view="pageBreakPreview" zoomScale="60" zoomScaleNormal="90" workbookViewId="0">
      <selection activeCell="A2" sqref="A2:AH2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11.140625" style="3" bestFit="1" customWidth="1"/>
    <col min="13" max="14" width="11.140625" style="1" bestFit="1" customWidth="1"/>
    <col min="15" max="20" width="14.7109375" style="1" bestFit="1" customWidth="1"/>
    <col min="21" max="21" width="14.140625" style="1" bestFit="1" customWidth="1"/>
    <col min="22" max="22" width="14.7109375" style="1" bestFit="1" customWidth="1"/>
    <col min="23" max="23" width="15.42578125" style="1" bestFit="1" customWidth="1"/>
    <col min="24" max="24" width="11.140625" style="1" bestFit="1" customWidth="1"/>
    <col min="25" max="25" width="14.7109375" style="1" bestFit="1" customWidth="1"/>
    <col min="26" max="26" width="11.140625" style="1" bestFit="1" customWidth="1"/>
    <col min="27" max="27" width="12" style="1" bestFit="1" customWidth="1"/>
    <col min="28" max="32" width="13.5703125" style="1" customWidth="1"/>
    <col min="33" max="33" width="11.28515625" style="3" customWidth="1"/>
    <col min="34" max="34" width="16.140625" style="3" customWidth="1"/>
    <col min="35" max="16384" width="9.140625" style="1"/>
  </cols>
  <sheetData>
    <row r="1" spans="1:34" ht="23.25" customHeight="1" x14ac:dyDescent="0.35">
      <c r="A1" s="122" t="s">
        <v>57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4"/>
    </row>
    <row r="2" spans="1:34" ht="25.5" customHeight="1" x14ac:dyDescent="0.25">
      <c r="A2" s="125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7"/>
    </row>
    <row r="3" spans="1:34" ht="23.25" customHeight="1" thickBot="1" x14ac:dyDescent="0.3">
      <c r="A3" s="128" t="s">
        <v>46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30"/>
    </row>
    <row r="4" spans="1:34" ht="44.25" customHeight="1" thickBot="1" x14ac:dyDescent="0.3">
      <c r="A4" s="103" t="s">
        <v>1</v>
      </c>
      <c r="B4" s="107" t="s">
        <v>2</v>
      </c>
      <c r="C4" s="107" t="s">
        <v>3</v>
      </c>
      <c r="D4" s="109" t="s">
        <v>26</v>
      </c>
      <c r="E4" s="109" t="s">
        <v>27</v>
      </c>
      <c r="F4" s="109" t="s">
        <v>28</v>
      </c>
      <c r="G4" s="109" t="s">
        <v>29</v>
      </c>
      <c r="H4" s="109" t="s">
        <v>38</v>
      </c>
      <c r="I4" s="118" t="s">
        <v>41</v>
      </c>
      <c r="J4" s="119"/>
      <c r="K4" s="118" t="s">
        <v>40</v>
      </c>
      <c r="L4" s="119"/>
      <c r="M4" s="118" t="s">
        <v>4</v>
      </c>
      <c r="N4" s="119"/>
      <c r="O4" s="118" t="s">
        <v>5</v>
      </c>
      <c r="P4" s="119"/>
      <c r="Q4" s="105" t="s">
        <v>6</v>
      </c>
      <c r="R4" s="106"/>
      <c r="S4" s="105" t="s">
        <v>7</v>
      </c>
      <c r="T4" s="106"/>
      <c r="U4" s="105" t="s">
        <v>8</v>
      </c>
      <c r="V4" s="106"/>
      <c r="W4" s="105" t="s">
        <v>9</v>
      </c>
      <c r="X4" s="106"/>
      <c r="Y4" s="105" t="s">
        <v>10</v>
      </c>
      <c r="Z4" s="106"/>
      <c r="AA4" s="105" t="s">
        <v>11</v>
      </c>
      <c r="AB4" s="106"/>
      <c r="AC4" s="105" t="s">
        <v>39</v>
      </c>
      <c r="AD4" s="106"/>
      <c r="AE4" s="105" t="s">
        <v>12</v>
      </c>
      <c r="AF4" s="106"/>
      <c r="AG4" s="110" t="s">
        <v>43</v>
      </c>
      <c r="AH4" s="111"/>
    </row>
    <row r="5" spans="1:34" ht="33" customHeight="1" thickBot="1" x14ac:dyDescent="0.3">
      <c r="A5" s="104"/>
      <c r="B5" s="108"/>
      <c r="C5" s="108"/>
      <c r="D5" s="108"/>
      <c r="E5" s="108"/>
      <c r="F5" s="121"/>
      <c r="G5" s="108"/>
      <c r="H5" s="121"/>
      <c r="I5" s="34" t="s">
        <v>13</v>
      </c>
      <c r="J5" s="35" t="s">
        <v>14</v>
      </c>
      <c r="K5" s="36" t="s">
        <v>13</v>
      </c>
      <c r="L5" s="37" t="s">
        <v>14</v>
      </c>
      <c r="M5" s="34" t="s">
        <v>13</v>
      </c>
      <c r="N5" s="35" t="s">
        <v>14</v>
      </c>
      <c r="O5" s="34" t="s">
        <v>13</v>
      </c>
      <c r="P5" s="35" t="s">
        <v>15</v>
      </c>
      <c r="Q5" s="34" t="s">
        <v>13</v>
      </c>
      <c r="R5" s="35" t="s">
        <v>14</v>
      </c>
      <c r="S5" s="34" t="s">
        <v>13</v>
      </c>
      <c r="T5" s="35" t="s">
        <v>15</v>
      </c>
      <c r="U5" s="34" t="s">
        <v>13</v>
      </c>
      <c r="V5" s="35" t="s">
        <v>14</v>
      </c>
      <c r="W5" s="34" t="s">
        <v>13</v>
      </c>
      <c r="X5" s="35" t="s">
        <v>14</v>
      </c>
      <c r="Y5" s="34" t="s">
        <v>13</v>
      </c>
      <c r="Z5" s="35" t="s">
        <v>15</v>
      </c>
      <c r="AA5" s="34" t="s">
        <v>13</v>
      </c>
      <c r="AB5" s="35" t="s">
        <v>14</v>
      </c>
      <c r="AC5" s="34" t="s">
        <v>13</v>
      </c>
      <c r="AD5" s="35" t="s">
        <v>15</v>
      </c>
      <c r="AE5" s="34" t="s">
        <v>13</v>
      </c>
      <c r="AF5" s="35" t="s">
        <v>14</v>
      </c>
      <c r="AG5" s="81" t="s">
        <v>44</v>
      </c>
      <c r="AH5" s="81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3.75" customHeight="1" x14ac:dyDescent="0.25">
      <c r="A7" s="62">
        <v>1</v>
      </c>
      <c r="B7" s="42" t="s">
        <v>16</v>
      </c>
      <c r="C7" s="60">
        <v>1235</v>
      </c>
      <c r="D7" s="43">
        <f>C7/86.4</f>
        <v>14.293981481481481</v>
      </c>
      <c r="E7" s="43">
        <f>D7/15</f>
        <v>0.95293209876543206</v>
      </c>
      <c r="F7" s="96">
        <v>47.500000000000007</v>
      </c>
      <c r="G7" s="43">
        <f>E7*F7</f>
        <v>45.264274691358032</v>
      </c>
      <c r="H7" s="60">
        <v>2</v>
      </c>
      <c r="I7" s="49"/>
      <c r="J7" s="50"/>
      <c r="K7" s="49"/>
      <c r="L7" s="69"/>
      <c r="M7" s="44"/>
      <c r="N7" s="45"/>
      <c r="O7" s="44"/>
      <c r="P7" s="45"/>
      <c r="Q7" s="44"/>
      <c r="R7" s="45"/>
      <c r="S7" s="44"/>
      <c r="T7" s="45"/>
      <c r="U7" s="47">
        <f>G7*15*86.4</f>
        <v>58662.500000000007</v>
      </c>
      <c r="V7" s="45"/>
      <c r="W7" s="47">
        <f>G7*15*86.4</f>
        <v>58662.500000000007</v>
      </c>
      <c r="X7" s="45"/>
      <c r="Y7" s="44"/>
      <c r="Z7" s="48"/>
      <c r="AA7" s="78"/>
      <c r="AB7" s="48"/>
      <c r="AC7" s="49"/>
      <c r="AD7" s="50"/>
      <c r="AE7" s="49"/>
      <c r="AF7" s="50"/>
      <c r="AG7" s="87">
        <f>F7*H7</f>
        <v>95.000000000000014</v>
      </c>
      <c r="AH7" s="82">
        <f>I7+J7+K7+L7+M7+N7+O7+P7+Q7+R7+S7+T7+U7+V7+W7+X7+Y7+Z7+AA7+AB7+AC7+AD7+AE7+AF7</f>
        <v>117325.00000000001</v>
      </c>
    </row>
    <row r="8" spans="1:34" ht="33.75" customHeight="1" x14ac:dyDescent="0.25">
      <c r="A8" s="40">
        <f>A7+1</f>
        <v>2</v>
      </c>
      <c r="B8" s="38" t="s">
        <v>17</v>
      </c>
      <c r="C8" s="31">
        <v>1235</v>
      </c>
      <c r="D8" s="29">
        <f t="shared" ref="D8:D16" si="1">C8/86.4</f>
        <v>14.293981481481481</v>
      </c>
      <c r="E8" s="29">
        <f t="shared" ref="E8:E16" si="2">D8/15</f>
        <v>0.95293209876543206</v>
      </c>
      <c r="F8" s="96">
        <v>10.490000000000002</v>
      </c>
      <c r="G8" s="29">
        <f t="shared" ref="G8:G16" si="3">E8*F8</f>
        <v>9.9962577160493833</v>
      </c>
      <c r="H8" s="31">
        <v>4</v>
      </c>
      <c r="I8" s="4"/>
      <c r="J8" s="5"/>
      <c r="K8" s="4"/>
      <c r="L8" s="2"/>
      <c r="M8" s="16"/>
      <c r="N8" s="10"/>
      <c r="O8" s="16"/>
      <c r="P8" s="10"/>
      <c r="Q8" s="8">
        <f>G8*15*86.4</f>
        <v>12955.150000000003</v>
      </c>
      <c r="R8" s="10"/>
      <c r="S8" s="8">
        <f>G8*15*86.4</f>
        <v>12955.150000000003</v>
      </c>
      <c r="T8" s="10"/>
      <c r="U8" s="8">
        <f>G8*15*86.4</f>
        <v>12955.150000000003</v>
      </c>
      <c r="V8" s="10"/>
      <c r="W8" s="8">
        <f>G8*15*86.4</f>
        <v>12955.150000000003</v>
      </c>
      <c r="X8" s="10"/>
      <c r="Y8" s="16"/>
      <c r="Z8" s="12"/>
      <c r="AA8" s="11"/>
      <c r="AB8" s="12"/>
      <c r="AC8" s="4"/>
      <c r="AD8" s="5"/>
      <c r="AE8" s="4"/>
      <c r="AF8" s="5"/>
      <c r="AG8" s="26">
        <f>F8*H8</f>
        <v>41.960000000000008</v>
      </c>
      <c r="AH8" s="83">
        <f>I8+J8+K8+L8+M8+N8+O8+P8+Q8+R8+S8+T8+U8+V8+W8+X8+Y8+Z8+AA8+AB8+AC8+AD8+AE8+AF8</f>
        <v>51820.600000000013</v>
      </c>
    </row>
    <row r="9" spans="1:34" ht="33.75" customHeight="1" x14ac:dyDescent="0.25">
      <c r="A9" s="40">
        <f t="shared" ref="A9:A28" si="4">A8+1</f>
        <v>3</v>
      </c>
      <c r="B9" s="38" t="s">
        <v>18</v>
      </c>
      <c r="C9" s="31">
        <v>1411</v>
      </c>
      <c r="D9" s="29">
        <f t="shared" si="1"/>
        <v>16.331018518518519</v>
      </c>
      <c r="E9" s="29">
        <f t="shared" si="2"/>
        <v>1.0887345679012346</v>
      </c>
      <c r="F9" s="29"/>
      <c r="G9" s="29">
        <f t="shared" si="3"/>
        <v>0</v>
      </c>
      <c r="H9" s="31"/>
      <c r="I9" s="4"/>
      <c r="J9" s="5"/>
      <c r="K9" s="4"/>
      <c r="L9" s="2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2"/>
      <c r="AA9" s="11"/>
      <c r="AB9" s="12"/>
      <c r="AC9" s="4"/>
      <c r="AD9" s="5"/>
      <c r="AE9" s="4"/>
      <c r="AF9" s="5"/>
      <c r="AG9" s="26">
        <f t="shared" ref="AG9:AG15" si="5">F9*H9</f>
        <v>0</v>
      </c>
      <c r="AH9" s="83">
        <f t="shared" ref="AH9:AH16" si="6">I9+J9+K9+L9+M9+N9+O9+P9+Q9+R9+S9+T9+U9+V9+W9+X9+Y9+Z9+AA9+AB9+AC9+AD9+AE9+AF9</f>
        <v>0</v>
      </c>
    </row>
    <row r="10" spans="1:34" ht="33.75" customHeight="1" x14ac:dyDescent="0.25">
      <c r="A10" s="40">
        <f t="shared" si="4"/>
        <v>4</v>
      </c>
      <c r="B10" s="38" t="s">
        <v>19</v>
      </c>
      <c r="C10" s="31">
        <v>1411</v>
      </c>
      <c r="D10" s="29">
        <f t="shared" si="1"/>
        <v>16.331018518518519</v>
      </c>
      <c r="E10" s="29">
        <f t="shared" si="2"/>
        <v>1.0887345679012346</v>
      </c>
      <c r="F10" s="96">
        <v>53</v>
      </c>
      <c r="G10" s="29">
        <f t="shared" si="3"/>
        <v>57.70293209876543</v>
      </c>
      <c r="H10" s="31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26">
        <f t="shared" si="5"/>
        <v>0</v>
      </c>
      <c r="AH10" s="83">
        <f t="shared" si="6"/>
        <v>0</v>
      </c>
    </row>
    <row r="11" spans="1:34" ht="33.75" customHeight="1" x14ac:dyDescent="0.25">
      <c r="A11" s="40">
        <f t="shared" si="4"/>
        <v>5</v>
      </c>
      <c r="B11" s="38" t="s">
        <v>20</v>
      </c>
      <c r="C11" s="31">
        <v>1411</v>
      </c>
      <c r="D11" s="29">
        <f t="shared" si="1"/>
        <v>16.331018518518519</v>
      </c>
      <c r="E11" s="29">
        <f t="shared" si="2"/>
        <v>1.0887345679012346</v>
      </c>
      <c r="F11" s="96">
        <v>75.569999999999993</v>
      </c>
      <c r="G11" s="29">
        <f t="shared" si="3"/>
        <v>82.275671296296295</v>
      </c>
      <c r="H11" s="31">
        <v>3</v>
      </c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9">
        <f>G11*16*86.4</f>
        <v>113737.88800000001</v>
      </c>
      <c r="U11" s="8">
        <f>G11*15*86.4</f>
        <v>106629.27000000002</v>
      </c>
      <c r="V11" s="10"/>
      <c r="W11" s="8">
        <f>G11*15*86.4</f>
        <v>106629.27000000002</v>
      </c>
      <c r="X11" s="10"/>
      <c r="Y11" s="16"/>
      <c r="Z11" s="12"/>
      <c r="AA11" s="11"/>
      <c r="AB11" s="12"/>
      <c r="AC11" s="4"/>
      <c r="AD11" s="5"/>
      <c r="AE11" s="4"/>
      <c r="AF11" s="5"/>
      <c r="AG11" s="26">
        <f t="shared" si="5"/>
        <v>226.70999999999998</v>
      </c>
      <c r="AH11" s="83">
        <f t="shared" si="6"/>
        <v>326996.42800000007</v>
      </c>
    </row>
    <row r="12" spans="1:34" ht="33.75" customHeight="1" x14ac:dyDescent="0.25">
      <c r="A12" s="40">
        <f t="shared" si="4"/>
        <v>6</v>
      </c>
      <c r="B12" s="38" t="s">
        <v>21</v>
      </c>
      <c r="C12" s="31">
        <v>1235</v>
      </c>
      <c r="D12" s="29">
        <f t="shared" si="1"/>
        <v>14.293981481481481</v>
      </c>
      <c r="E12" s="29">
        <f t="shared" si="2"/>
        <v>0.95293209876543206</v>
      </c>
      <c r="F12" s="96">
        <v>20.320000000000004</v>
      </c>
      <c r="G12" s="29">
        <f t="shared" si="3"/>
        <v>19.363580246913582</v>
      </c>
      <c r="H12" s="31">
        <v>5</v>
      </c>
      <c r="I12" s="4"/>
      <c r="J12" s="5"/>
      <c r="K12" s="4"/>
      <c r="L12" s="2"/>
      <c r="M12" s="16"/>
      <c r="N12" s="10"/>
      <c r="O12" s="16"/>
      <c r="P12" s="10"/>
      <c r="Q12" s="8">
        <f>G12*15*86.4</f>
        <v>25095.200000000004</v>
      </c>
      <c r="R12" s="10"/>
      <c r="S12" s="8">
        <f>G12*15*86.4</f>
        <v>25095.200000000004</v>
      </c>
      <c r="T12" s="10"/>
      <c r="U12" s="8">
        <f>G12*15*86.4</f>
        <v>25095.200000000004</v>
      </c>
      <c r="V12" s="10"/>
      <c r="W12" s="8">
        <f>G12*15*86.4</f>
        <v>25095.200000000004</v>
      </c>
      <c r="X12" s="10"/>
      <c r="Y12" s="8">
        <f>G12*15*86.4</f>
        <v>25095.200000000004</v>
      </c>
      <c r="Z12" s="12"/>
      <c r="AA12" s="11"/>
      <c r="AB12" s="12"/>
      <c r="AC12" s="4"/>
      <c r="AD12" s="5"/>
      <c r="AE12" s="4"/>
      <c r="AF12" s="5"/>
      <c r="AG12" s="26">
        <f t="shared" si="5"/>
        <v>101.60000000000002</v>
      </c>
      <c r="AH12" s="83">
        <f t="shared" si="6"/>
        <v>125476.00000000003</v>
      </c>
    </row>
    <row r="13" spans="1:34" ht="33.75" customHeight="1" x14ac:dyDescent="0.25">
      <c r="A13" s="40">
        <f t="shared" si="4"/>
        <v>7</v>
      </c>
      <c r="B13" s="38" t="s">
        <v>22</v>
      </c>
      <c r="C13" s="31">
        <v>1411</v>
      </c>
      <c r="D13" s="29">
        <f t="shared" si="1"/>
        <v>16.331018518518519</v>
      </c>
      <c r="E13" s="29">
        <f t="shared" si="2"/>
        <v>1.0887345679012346</v>
      </c>
      <c r="F13" s="29"/>
      <c r="G13" s="29">
        <f t="shared" si="3"/>
        <v>0</v>
      </c>
      <c r="H13" s="31"/>
      <c r="I13" s="4"/>
      <c r="J13" s="5"/>
      <c r="K13" s="4"/>
      <c r="L13" s="2"/>
      <c r="M13" s="16"/>
      <c r="N13" s="10"/>
      <c r="O13" s="16"/>
      <c r="P13" s="10"/>
      <c r="Q13" s="16"/>
      <c r="R13" s="10"/>
      <c r="S13" s="16"/>
      <c r="T13" s="10"/>
      <c r="U13" s="16"/>
      <c r="V13" s="10"/>
      <c r="W13" s="16"/>
      <c r="X13" s="10"/>
      <c r="Y13" s="16"/>
      <c r="Z13" s="12"/>
      <c r="AA13" s="11"/>
      <c r="AB13" s="12"/>
      <c r="AC13" s="4"/>
      <c r="AD13" s="5"/>
      <c r="AE13" s="4"/>
      <c r="AF13" s="5"/>
      <c r="AG13" s="26">
        <f t="shared" si="5"/>
        <v>0</v>
      </c>
      <c r="AH13" s="83">
        <f t="shared" si="6"/>
        <v>0</v>
      </c>
    </row>
    <row r="14" spans="1:34" ht="33.75" customHeight="1" x14ac:dyDescent="0.25">
      <c r="A14" s="40">
        <f t="shared" si="4"/>
        <v>8</v>
      </c>
      <c r="B14" s="38" t="s">
        <v>23</v>
      </c>
      <c r="C14" s="31">
        <v>1411</v>
      </c>
      <c r="D14" s="29">
        <f t="shared" si="1"/>
        <v>16.331018518518519</v>
      </c>
      <c r="E14" s="29">
        <f t="shared" si="2"/>
        <v>1.0887345679012346</v>
      </c>
      <c r="F14" s="29"/>
      <c r="G14" s="29">
        <f t="shared" si="3"/>
        <v>0</v>
      </c>
      <c r="H14" s="31">
        <v>4</v>
      </c>
      <c r="I14" s="4"/>
      <c r="J14" s="5"/>
      <c r="K14" s="4"/>
      <c r="L14" s="2"/>
      <c r="M14" s="16"/>
      <c r="N14" s="10"/>
      <c r="O14" s="16"/>
      <c r="P14" s="10"/>
      <c r="Q14" s="8">
        <f>G14*15*86.4</f>
        <v>0</v>
      </c>
      <c r="R14" s="10"/>
      <c r="S14" s="8">
        <f>G14*15*86.4</f>
        <v>0</v>
      </c>
      <c r="T14" s="10"/>
      <c r="U14" s="8">
        <f>G14*15*86.4</f>
        <v>0</v>
      </c>
      <c r="V14" s="10"/>
      <c r="W14" s="8">
        <f>G14*15*86.4</f>
        <v>0</v>
      </c>
      <c r="X14" s="10"/>
      <c r="Y14" s="16"/>
      <c r="Z14" s="12"/>
      <c r="AA14" s="11"/>
      <c r="AB14" s="12"/>
      <c r="AC14" s="4"/>
      <c r="AD14" s="5"/>
      <c r="AE14" s="4"/>
      <c r="AF14" s="5"/>
      <c r="AG14" s="26">
        <f t="shared" si="5"/>
        <v>0</v>
      </c>
      <c r="AH14" s="83">
        <f t="shared" si="6"/>
        <v>0</v>
      </c>
    </row>
    <row r="15" spans="1:34" ht="33.75" customHeight="1" x14ac:dyDescent="0.25">
      <c r="A15" s="40">
        <f t="shared" si="4"/>
        <v>9</v>
      </c>
      <c r="B15" s="38" t="s">
        <v>24</v>
      </c>
      <c r="C15" s="31">
        <v>1411</v>
      </c>
      <c r="D15" s="29">
        <f t="shared" si="1"/>
        <v>16.331018518518519</v>
      </c>
      <c r="E15" s="29">
        <f t="shared" si="2"/>
        <v>1.0887345679012346</v>
      </c>
      <c r="F15" s="96">
        <v>8.39</v>
      </c>
      <c r="G15" s="29">
        <f t="shared" si="3"/>
        <v>9.1344830246913595</v>
      </c>
      <c r="H15" s="31">
        <v>5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11838.290000000005</v>
      </c>
      <c r="R15" s="10"/>
      <c r="S15" s="8">
        <f>G15*15*86.4</f>
        <v>11838.290000000005</v>
      </c>
      <c r="T15" s="10"/>
      <c r="U15" s="8">
        <f>G15*15*86.4</f>
        <v>11838.290000000005</v>
      </c>
      <c r="V15" s="10"/>
      <c r="W15" s="8">
        <f>G15*15*86.4</f>
        <v>11838.290000000005</v>
      </c>
      <c r="X15" s="10"/>
      <c r="Y15" s="8">
        <f>G15*15*86.4</f>
        <v>11838.290000000005</v>
      </c>
      <c r="Z15" s="12"/>
      <c r="AA15" s="11"/>
      <c r="AB15" s="12"/>
      <c r="AC15" s="4"/>
      <c r="AD15" s="5"/>
      <c r="AE15" s="4"/>
      <c r="AF15" s="5"/>
      <c r="AG15" s="26">
        <f t="shared" si="5"/>
        <v>41.95</v>
      </c>
      <c r="AH15" s="83">
        <f t="shared" si="6"/>
        <v>59191.450000000026</v>
      </c>
    </row>
    <row r="16" spans="1:34" ht="33.75" customHeight="1" thickBot="1" x14ac:dyDescent="0.3">
      <c r="A16" s="40">
        <f t="shared" si="4"/>
        <v>10</v>
      </c>
      <c r="B16" s="39" t="s">
        <v>25</v>
      </c>
      <c r="C16" s="32">
        <v>1411</v>
      </c>
      <c r="D16" s="63">
        <f t="shared" si="1"/>
        <v>16.331018518518519</v>
      </c>
      <c r="E16" s="63">
        <f t="shared" si="2"/>
        <v>1.0887345679012346</v>
      </c>
      <c r="F16" s="96">
        <v>0.82</v>
      </c>
      <c r="G16" s="63">
        <f t="shared" si="3"/>
        <v>0.89276234567901225</v>
      </c>
      <c r="H16" s="32">
        <v>2</v>
      </c>
      <c r="I16" s="64"/>
      <c r="J16" s="65"/>
      <c r="K16" s="64"/>
      <c r="L16" s="70"/>
      <c r="M16" s="67"/>
      <c r="N16" s="66"/>
      <c r="O16" s="67"/>
      <c r="P16" s="66"/>
      <c r="Q16" s="67"/>
      <c r="R16" s="66"/>
      <c r="S16" s="67"/>
      <c r="T16" s="66"/>
      <c r="U16" s="68">
        <f>G16*15*86.4</f>
        <v>1157.02</v>
      </c>
      <c r="V16" s="66"/>
      <c r="W16" s="68">
        <f>G16*15*86.4</f>
        <v>1157.02</v>
      </c>
      <c r="X16" s="66"/>
      <c r="Y16" s="67"/>
      <c r="Z16" s="25"/>
      <c r="AA16" s="24"/>
      <c r="AB16" s="25"/>
      <c r="AC16" s="64"/>
      <c r="AD16" s="65"/>
      <c r="AE16" s="64"/>
      <c r="AF16" s="65"/>
      <c r="AG16" s="88">
        <f>F16*H16</f>
        <v>1.64</v>
      </c>
      <c r="AH16" s="84">
        <f t="shared" si="6"/>
        <v>2314.04</v>
      </c>
    </row>
    <row r="17" spans="1:34" ht="33.75" customHeight="1" x14ac:dyDescent="0.25">
      <c r="A17" s="40">
        <f t="shared" si="4"/>
        <v>11</v>
      </c>
      <c r="B17" s="42" t="s">
        <v>48</v>
      </c>
      <c r="C17" s="31"/>
      <c r="D17" s="31"/>
      <c r="E17" s="31"/>
      <c r="F17" s="31"/>
      <c r="G17" s="31"/>
      <c r="H17" s="31"/>
      <c r="I17" s="102" t="s">
        <v>49</v>
      </c>
      <c r="J17" s="100"/>
      <c r="K17" s="100"/>
      <c r="L17" s="100"/>
      <c r="M17" s="100"/>
      <c r="N17" s="100"/>
      <c r="O17" s="99" t="s">
        <v>50</v>
      </c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100" t="s">
        <v>49</v>
      </c>
      <c r="AC17" s="100"/>
      <c r="AD17" s="100"/>
      <c r="AE17" s="100"/>
      <c r="AF17" s="101"/>
      <c r="AG17" s="94"/>
      <c r="AH17" s="95"/>
    </row>
    <row r="18" spans="1:34" ht="33.75" customHeight="1" x14ac:dyDescent="0.25">
      <c r="A18" s="40">
        <f t="shared" si="4"/>
        <v>12</v>
      </c>
      <c r="B18" s="93" t="s">
        <v>30</v>
      </c>
      <c r="C18" s="28"/>
      <c r="D18" s="28"/>
      <c r="E18" s="28"/>
      <c r="F18" s="28"/>
      <c r="G18" s="28"/>
      <c r="H18" s="79"/>
      <c r="I18" s="86">
        <f>I7+I8+I9+I10+I11+I12+I13+I14+I15+I16+I24+I25+I26</f>
        <v>8500</v>
      </c>
      <c r="J18" s="86">
        <f t="shared" ref="J18:AE18" si="7">J7+J8+J9+J10+J11+J12+J13+J14+J15+J16+J24+J25+J26</f>
        <v>8500</v>
      </c>
      <c r="K18" s="86">
        <f t="shared" si="7"/>
        <v>8500</v>
      </c>
      <c r="L18" s="86">
        <f t="shared" si="7"/>
        <v>8500</v>
      </c>
      <c r="M18" s="86">
        <f t="shared" si="7"/>
        <v>8500</v>
      </c>
      <c r="N18" s="86">
        <f t="shared" si="7"/>
        <v>8500</v>
      </c>
      <c r="O18" s="86">
        <f t="shared" si="7"/>
        <v>8500</v>
      </c>
      <c r="P18" s="86">
        <f t="shared" si="7"/>
        <v>8500</v>
      </c>
      <c r="Q18" s="86">
        <f t="shared" si="7"/>
        <v>58388.640000000014</v>
      </c>
      <c r="R18" s="86">
        <f t="shared" si="7"/>
        <v>8500</v>
      </c>
      <c r="S18" s="86">
        <f t="shared" si="7"/>
        <v>58388.640000000014</v>
      </c>
      <c r="T18" s="86">
        <f t="shared" si="7"/>
        <v>122237.88800000001</v>
      </c>
      <c r="U18" s="86">
        <f t="shared" si="7"/>
        <v>224837.43000000005</v>
      </c>
      <c r="V18" s="86">
        <f t="shared" si="7"/>
        <v>8500</v>
      </c>
      <c r="W18" s="86">
        <f t="shared" si="7"/>
        <v>224837.43000000005</v>
      </c>
      <c r="X18" s="86">
        <f t="shared" si="7"/>
        <v>8500</v>
      </c>
      <c r="Y18" s="86">
        <f t="shared" si="7"/>
        <v>45433.490000000005</v>
      </c>
      <c r="Z18" s="86">
        <f t="shared" si="7"/>
        <v>8500</v>
      </c>
      <c r="AA18" s="86">
        <f t="shared" si="7"/>
        <v>8500</v>
      </c>
      <c r="AB18" s="86">
        <f t="shared" si="7"/>
        <v>8500</v>
      </c>
      <c r="AC18" s="86">
        <f t="shared" si="7"/>
        <v>8500</v>
      </c>
      <c r="AD18" s="86">
        <f t="shared" si="7"/>
        <v>8500</v>
      </c>
      <c r="AE18" s="86">
        <f t="shared" si="7"/>
        <v>8500</v>
      </c>
      <c r="AF18" s="85">
        <f t="shared" ref="AF18" si="8">AF7+AF8+AF9+AF10+AF11+AF12+AF13+AF14+AF15+AF16</f>
        <v>0</v>
      </c>
      <c r="AG18" s="86">
        <f>AG7+AG8+AG9+AG10+AG11+AG12+AG13+AG14+AG15+AG16</f>
        <v>508.86</v>
      </c>
      <c r="AH18" s="85">
        <f>I18+J18+K18+L18+M18+N18+O18+P18+Q18+R18+S18+T18+U18+V18+W18+X18+Y18+Z18+AA18+AB18+AC18+AD18+AE18+AF18</f>
        <v>878623.51800000016</v>
      </c>
    </row>
    <row r="19" spans="1:34" ht="33.75" customHeight="1" x14ac:dyDescent="0.25">
      <c r="A19" s="40">
        <f t="shared" si="4"/>
        <v>13</v>
      </c>
      <c r="B19" s="38" t="s">
        <v>31</v>
      </c>
      <c r="C19" s="31"/>
      <c r="D19" s="31"/>
      <c r="E19" s="31"/>
      <c r="F19" s="31"/>
      <c r="G19" s="31"/>
      <c r="H19" s="31"/>
      <c r="I19" s="13">
        <v>0.9</v>
      </c>
      <c r="J19" s="14">
        <f>I19</f>
        <v>0.9</v>
      </c>
      <c r="K19" s="13">
        <v>0.9</v>
      </c>
      <c r="L19" s="14">
        <f t="shared" ref="L19:L22" si="9">K19</f>
        <v>0.9</v>
      </c>
      <c r="M19" s="13">
        <v>0.9</v>
      </c>
      <c r="N19" s="14">
        <f t="shared" ref="N19:N22" si="10">M19</f>
        <v>0.9</v>
      </c>
      <c r="O19" s="13">
        <v>0.9</v>
      </c>
      <c r="P19" s="14">
        <f t="shared" ref="P19:P22" si="11">O19</f>
        <v>0.9</v>
      </c>
      <c r="Q19" s="13">
        <v>0.9</v>
      </c>
      <c r="R19" s="14">
        <f t="shared" ref="R19:R22" si="12">Q19</f>
        <v>0.9</v>
      </c>
      <c r="S19" s="13">
        <v>0.9</v>
      </c>
      <c r="T19" s="14">
        <f t="shared" ref="T19:T22" si="13">S19</f>
        <v>0.9</v>
      </c>
      <c r="U19" s="13">
        <v>0.9</v>
      </c>
      <c r="V19" s="14">
        <f t="shared" ref="V19:V22" si="14">U19</f>
        <v>0.9</v>
      </c>
      <c r="W19" s="13">
        <v>0.9</v>
      </c>
      <c r="X19" s="14">
        <f t="shared" ref="X19:X22" si="15">W19</f>
        <v>0.9</v>
      </c>
      <c r="Y19" s="13">
        <v>0.9</v>
      </c>
      <c r="Z19" s="14">
        <f t="shared" ref="Z19:Z22" si="16">Y19</f>
        <v>0.9</v>
      </c>
      <c r="AA19" s="13">
        <v>0.9</v>
      </c>
      <c r="AB19" s="14">
        <f t="shared" ref="AB19:AB22" si="17">AA19</f>
        <v>0.9</v>
      </c>
      <c r="AC19" s="13">
        <v>0.9</v>
      </c>
      <c r="AD19" s="14">
        <f t="shared" ref="AD19:AD22" si="18">AC19</f>
        <v>0.9</v>
      </c>
      <c r="AE19" s="13">
        <v>0.9</v>
      </c>
      <c r="AF19" s="14">
        <f t="shared" ref="AF19:AF22" si="19">AE19</f>
        <v>0.9</v>
      </c>
      <c r="AG19" s="11"/>
      <c r="AH19" s="12"/>
    </row>
    <row r="20" spans="1:34" ht="33.75" customHeight="1" x14ac:dyDescent="0.25">
      <c r="A20" s="40">
        <f t="shared" si="4"/>
        <v>14</v>
      </c>
      <c r="B20" s="38" t="s">
        <v>32</v>
      </c>
      <c r="C20" s="31"/>
      <c r="D20" s="31"/>
      <c r="E20" s="31"/>
      <c r="F20" s="31"/>
      <c r="G20" s="51"/>
      <c r="H20" s="51"/>
      <c r="I20" s="89">
        <v>0.9</v>
      </c>
      <c r="J20" s="90">
        <f>I20</f>
        <v>0.9</v>
      </c>
      <c r="K20" s="89">
        <v>0.9</v>
      </c>
      <c r="L20" s="90">
        <f t="shared" si="9"/>
        <v>0.9</v>
      </c>
      <c r="M20" s="89">
        <v>0.9</v>
      </c>
      <c r="N20" s="90">
        <f t="shared" si="10"/>
        <v>0.9</v>
      </c>
      <c r="O20" s="89">
        <v>0.9</v>
      </c>
      <c r="P20" s="90">
        <f t="shared" si="11"/>
        <v>0.9</v>
      </c>
      <c r="Q20" s="89">
        <v>0.9</v>
      </c>
      <c r="R20" s="90">
        <f t="shared" si="12"/>
        <v>0.9</v>
      </c>
      <c r="S20" s="89">
        <v>0.9</v>
      </c>
      <c r="T20" s="90">
        <f t="shared" si="13"/>
        <v>0.9</v>
      </c>
      <c r="U20" s="89">
        <v>0.9</v>
      </c>
      <c r="V20" s="90">
        <f t="shared" si="14"/>
        <v>0.9</v>
      </c>
      <c r="W20" s="89">
        <v>0.9</v>
      </c>
      <c r="X20" s="90">
        <f t="shared" si="15"/>
        <v>0.9</v>
      </c>
      <c r="Y20" s="89">
        <v>0.9</v>
      </c>
      <c r="Z20" s="90">
        <f t="shared" si="16"/>
        <v>0.9</v>
      </c>
      <c r="AA20" s="89">
        <v>0.9</v>
      </c>
      <c r="AB20" s="90">
        <f t="shared" si="17"/>
        <v>0.9</v>
      </c>
      <c r="AC20" s="89">
        <v>0.9</v>
      </c>
      <c r="AD20" s="90">
        <f t="shared" si="18"/>
        <v>0.9</v>
      </c>
      <c r="AE20" s="89">
        <v>0.9</v>
      </c>
      <c r="AF20" s="90">
        <f t="shared" si="19"/>
        <v>0.9</v>
      </c>
      <c r="AG20" s="11"/>
      <c r="AH20" s="12"/>
    </row>
    <row r="21" spans="1:34" ht="33.75" customHeight="1" x14ac:dyDescent="0.25">
      <c r="A21" s="40">
        <f t="shared" si="4"/>
        <v>15</v>
      </c>
      <c r="B21" s="38" t="s">
        <v>33</v>
      </c>
      <c r="C21" s="31"/>
      <c r="D21" s="31"/>
      <c r="E21" s="31"/>
      <c r="F21" s="31"/>
      <c r="G21" s="31"/>
      <c r="H21" s="31"/>
      <c r="I21" s="11">
        <v>0.85</v>
      </c>
      <c r="J21" s="12">
        <f>I21</f>
        <v>0.85</v>
      </c>
      <c r="K21" s="11">
        <v>0.85</v>
      </c>
      <c r="L21" s="12">
        <f t="shared" si="9"/>
        <v>0.85</v>
      </c>
      <c r="M21" s="11">
        <v>0.85</v>
      </c>
      <c r="N21" s="12">
        <f t="shared" si="10"/>
        <v>0.85</v>
      </c>
      <c r="O21" s="11">
        <v>0.85</v>
      </c>
      <c r="P21" s="12">
        <f t="shared" si="11"/>
        <v>0.85</v>
      </c>
      <c r="Q21" s="11">
        <v>0.85</v>
      </c>
      <c r="R21" s="12">
        <f t="shared" si="12"/>
        <v>0.85</v>
      </c>
      <c r="S21" s="11">
        <v>0.85</v>
      </c>
      <c r="T21" s="12">
        <f t="shared" si="13"/>
        <v>0.85</v>
      </c>
      <c r="U21" s="11">
        <v>0.85</v>
      </c>
      <c r="V21" s="12">
        <f t="shared" si="14"/>
        <v>0.85</v>
      </c>
      <c r="W21" s="11">
        <v>0.85</v>
      </c>
      <c r="X21" s="12">
        <f t="shared" si="15"/>
        <v>0.85</v>
      </c>
      <c r="Y21" s="11">
        <v>0.85</v>
      </c>
      <c r="Z21" s="12">
        <f t="shared" si="16"/>
        <v>0.85</v>
      </c>
      <c r="AA21" s="11">
        <v>0.85</v>
      </c>
      <c r="AB21" s="12">
        <f t="shared" si="17"/>
        <v>0.85</v>
      </c>
      <c r="AC21" s="11">
        <v>0.85</v>
      </c>
      <c r="AD21" s="12">
        <f t="shared" si="18"/>
        <v>0.85</v>
      </c>
      <c r="AE21" s="11">
        <v>0.85</v>
      </c>
      <c r="AF21" s="12">
        <f t="shared" si="19"/>
        <v>0.85</v>
      </c>
      <c r="AG21" s="11"/>
      <c r="AH21" s="12"/>
    </row>
    <row r="22" spans="1:34" ht="33.75" customHeight="1" x14ac:dyDescent="0.25">
      <c r="A22" s="40">
        <f t="shared" si="4"/>
        <v>16</v>
      </c>
      <c r="B22" s="38" t="s">
        <v>34</v>
      </c>
      <c r="C22" s="31"/>
      <c r="D22" s="31"/>
      <c r="E22" s="31"/>
      <c r="F22" s="31"/>
      <c r="G22" s="31"/>
      <c r="H22" s="31"/>
      <c r="I22" s="11">
        <v>0.83</v>
      </c>
      <c r="J22" s="12">
        <f>I22</f>
        <v>0.83</v>
      </c>
      <c r="K22" s="11">
        <v>0.83</v>
      </c>
      <c r="L22" s="12">
        <f t="shared" si="9"/>
        <v>0.83</v>
      </c>
      <c r="M22" s="11">
        <v>0.83</v>
      </c>
      <c r="N22" s="12">
        <f t="shared" si="10"/>
        <v>0.83</v>
      </c>
      <c r="O22" s="11">
        <v>0.83</v>
      </c>
      <c r="P22" s="12">
        <f t="shared" si="11"/>
        <v>0.83</v>
      </c>
      <c r="Q22" s="11">
        <v>0.83</v>
      </c>
      <c r="R22" s="12">
        <f t="shared" si="12"/>
        <v>0.83</v>
      </c>
      <c r="S22" s="11">
        <v>0.83</v>
      </c>
      <c r="T22" s="12">
        <f t="shared" si="13"/>
        <v>0.83</v>
      </c>
      <c r="U22" s="11">
        <v>0.83</v>
      </c>
      <c r="V22" s="12">
        <f t="shared" si="14"/>
        <v>0.83</v>
      </c>
      <c r="W22" s="11">
        <v>0.83</v>
      </c>
      <c r="X22" s="12">
        <f t="shared" si="15"/>
        <v>0.83</v>
      </c>
      <c r="Y22" s="11">
        <v>0.83</v>
      </c>
      <c r="Z22" s="12">
        <f t="shared" si="16"/>
        <v>0.83</v>
      </c>
      <c r="AA22" s="11">
        <v>0.83</v>
      </c>
      <c r="AB22" s="12">
        <f t="shared" si="17"/>
        <v>0.83</v>
      </c>
      <c r="AC22" s="11">
        <v>0.83</v>
      </c>
      <c r="AD22" s="12">
        <f t="shared" si="18"/>
        <v>0.83</v>
      </c>
      <c r="AE22" s="11">
        <v>0.83</v>
      </c>
      <c r="AF22" s="12">
        <f t="shared" si="19"/>
        <v>0.83</v>
      </c>
      <c r="AG22" s="11"/>
      <c r="AH22" s="12"/>
    </row>
    <row r="23" spans="1:34" ht="33.75" customHeight="1" x14ac:dyDescent="0.25">
      <c r="A23" s="40">
        <f t="shared" si="4"/>
        <v>17</v>
      </c>
      <c r="B23" s="38" t="s">
        <v>35</v>
      </c>
      <c r="C23" s="31"/>
      <c r="D23" s="31"/>
      <c r="E23" s="31"/>
      <c r="F23" s="31"/>
      <c r="G23" s="31"/>
      <c r="H23" s="31"/>
      <c r="I23" s="11">
        <f>I19*I20*I21*I22</f>
        <v>0.57145499999999994</v>
      </c>
      <c r="J23" s="12">
        <f>J19*J20*J21*J22</f>
        <v>0.57145499999999994</v>
      </c>
      <c r="K23" s="11">
        <f t="shared" ref="K23:AF23" si="20">K19*K20*K21*K22</f>
        <v>0.57145499999999994</v>
      </c>
      <c r="L23" s="12">
        <f t="shared" si="20"/>
        <v>0.57145499999999994</v>
      </c>
      <c r="M23" s="11">
        <f t="shared" si="20"/>
        <v>0.57145499999999994</v>
      </c>
      <c r="N23" s="12">
        <f t="shared" si="20"/>
        <v>0.57145499999999994</v>
      </c>
      <c r="O23" s="11">
        <f>O19*O20*O21*O22</f>
        <v>0.57145499999999994</v>
      </c>
      <c r="P23" s="12">
        <f t="shared" si="20"/>
        <v>0.57145499999999994</v>
      </c>
      <c r="Q23" s="11">
        <f t="shared" si="20"/>
        <v>0.57145499999999994</v>
      </c>
      <c r="R23" s="12">
        <f t="shared" si="20"/>
        <v>0.57145499999999994</v>
      </c>
      <c r="S23" s="11">
        <f t="shared" si="20"/>
        <v>0.57145499999999994</v>
      </c>
      <c r="T23" s="12">
        <f t="shared" si="20"/>
        <v>0.57145499999999994</v>
      </c>
      <c r="U23" s="11">
        <f t="shared" si="20"/>
        <v>0.57145499999999994</v>
      </c>
      <c r="V23" s="12">
        <f t="shared" si="20"/>
        <v>0.57145499999999994</v>
      </c>
      <c r="W23" s="11">
        <f t="shared" si="20"/>
        <v>0.57145499999999994</v>
      </c>
      <c r="X23" s="12">
        <f t="shared" si="20"/>
        <v>0.57145499999999994</v>
      </c>
      <c r="Y23" s="11">
        <f t="shared" si="20"/>
        <v>0.57145499999999994</v>
      </c>
      <c r="Z23" s="12">
        <f t="shared" si="20"/>
        <v>0.57145499999999994</v>
      </c>
      <c r="AA23" s="11">
        <f t="shared" si="20"/>
        <v>0.57145499999999994</v>
      </c>
      <c r="AB23" s="12">
        <f t="shared" si="20"/>
        <v>0.57145499999999994</v>
      </c>
      <c r="AC23" s="11">
        <f t="shared" si="20"/>
        <v>0.57145499999999994</v>
      </c>
      <c r="AD23" s="12">
        <f t="shared" si="20"/>
        <v>0.57145499999999994</v>
      </c>
      <c r="AE23" s="11">
        <f t="shared" si="20"/>
        <v>0.57145499999999994</v>
      </c>
      <c r="AF23" s="12">
        <f t="shared" si="20"/>
        <v>0.57145499999999994</v>
      </c>
      <c r="AG23" s="11"/>
      <c r="AH23" s="12"/>
    </row>
    <row r="24" spans="1:34" ht="33.75" customHeight="1" x14ac:dyDescent="0.25">
      <c r="A24" s="40">
        <f t="shared" si="4"/>
        <v>18</v>
      </c>
      <c r="B24" s="38" t="s">
        <v>51</v>
      </c>
      <c r="C24" s="31"/>
      <c r="D24" s="31"/>
      <c r="E24" s="31"/>
      <c r="F24" s="31"/>
      <c r="G24" s="31"/>
      <c r="H24" s="31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131" t="s">
        <v>54</v>
      </c>
      <c r="AH24" s="132"/>
    </row>
    <row r="25" spans="1:34" ht="33.75" customHeight="1" x14ac:dyDescent="0.25">
      <c r="A25" s="40">
        <f t="shared" si="4"/>
        <v>19</v>
      </c>
      <c r="B25" s="38" t="s">
        <v>52</v>
      </c>
      <c r="C25" s="31"/>
      <c r="D25" s="31"/>
      <c r="E25" s="31"/>
      <c r="F25" s="31"/>
      <c r="G25" s="31"/>
      <c r="H25" s="31"/>
      <c r="I25" s="11">
        <v>8500</v>
      </c>
      <c r="J25" s="12">
        <v>8500</v>
      </c>
      <c r="K25" s="11">
        <v>8500</v>
      </c>
      <c r="L25" s="12">
        <v>8500</v>
      </c>
      <c r="M25" s="11">
        <v>8500</v>
      </c>
      <c r="N25" s="12">
        <v>8500</v>
      </c>
      <c r="O25" s="11">
        <v>8500</v>
      </c>
      <c r="P25" s="12">
        <v>8500</v>
      </c>
      <c r="Q25" s="11">
        <v>8500</v>
      </c>
      <c r="R25" s="12">
        <v>8500</v>
      </c>
      <c r="S25" s="11">
        <v>8500</v>
      </c>
      <c r="T25" s="12">
        <v>8500</v>
      </c>
      <c r="U25" s="11">
        <v>8500</v>
      </c>
      <c r="V25" s="12">
        <v>8500</v>
      </c>
      <c r="W25" s="11">
        <v>8500</v>
      </c>
      <c r="X25" s="12">
        <v>8500</v>
      </c>
      <c r="Y25" s="11">
        <v>8500</v>
      </c>
      <c r="Z25" s="12">
        <v>8500</v>
      </c>
      <c r="AA25" s="11">
        <v>8500</v>
      </c>
      <c r="AB25" s="12">
        <v>8500</v>
      </c>
      <c r="AC25" s="11">
        <v>8500</v>
      </c>
      <c r="AD25" s="12">
        <v>8500</v>
      </c>
      <c r="AE25" s="11">
        <v>8500</v>
      </c>
      <c r="AF25" s="12">
        <v>8500</v>
      </c>
      <c r="AG25" s="133"/>
      <c r="AH25" s="134"/>
    </row>
    <row r="26" spans="1:34" ht="33.75" customHeight="1" x14ac:dyDescent="0.25">
      <c r="A26" s="40">
        <f t="shared" si="4"/>
        <v>20</v>
      </c>
      <c r="B26" s="38" t="s">
        <v>53</v>
      </c>
      <c r="C26" s="31"/>
      <c r="D26" s="31"/>
      <c r="E26" s="31"/>
      <c r="F26" s="31"/>
      <c r="G26" s="31"/>
      <c r="H26" s="31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35"/>
      <c r="AH26" s="136"/>
    </row>
    <row r="27" spans="1:34" ht="33.75" customHeight="1" x14ac:dyDescent="0.25">
      <c r="A27" s="40">
        <f t="shared" si="4"/>
        <v>21</v>
      </c>
      <c r="B27" s="38" t="s">
        <v>36</v>
      </c>
      <c r="C27" s="31"/>
      <c r="D27" s="31"/>
      <c r="E27" s="31"/>
      <c r="F27" s="31"/>
      <c r="G27" s="31"/>
      <c r="H27" s="31"/>
      <c r="I27" s="6">
        <f>I18/I23</f>
        <v>14874.312063067086</v>
      </c>
      <c r="J27" s="7">
        <f>J18/J23</f>
        <v>14874.312063067086</v>
      </c>
      <c r="K27" s="6">
        <f t="shared" ref="K27:AE27" si="21">K18/K23</f>
        <v>14874.312063067086</v>
      </c>
      <c r="L27" s="7">
        <f t="shared" si="21"/>
        <v>14874.312063067086</v>
      </c>
      <c r="M27" s="6">
        <f t="shared" si="21"/>
        <v>14874.312063067086</v>
      </c>
      <c r="N27" s="7">
        <f t="shared" si="21"/>
        <v>14874.312063067086</v>
      </c>
      <c r="O27" s="6">
        <f>O18/O23</f>
        <v>14874.312063067086</v>
      </c>
      <c r="P27" s="7">
        <f t="shared" si="21"/>
        <v>14874.312063067086</v>
      </c>
      <c r="Q27" s="6">
        <f t="shared" si="21"/>
        <v>102175.39438800959</v>
      </c>
      <c r="R27" s="7">
        <f t="shared" si="21"/>
        <v>14874.312063067086</v>
      </c>
      <c r="S27" s="6">
        <f t="shared" si="21"/>
        <v>102175.39438800959</v>
      </c>
      <c r="T27" s="7">
        <f t="shared" si="21"/>
        <v>213906.41082849921</v>
      </c>
      <c r="U27" s="6">
        <f t="shared" si="21"/>
        <v>393447.30556211789</v>
      </c>
      <c r="V27" s="7">
        <f t="shared" si="21"/>
        <v>14874.312063067086</v>
      </c>
      <c r="W27" s="6">
        <f t="shared" si="21"/>
        <v>393447.30556211789</v>
      </c>
      <c r="X27" s="7">
        <f t="shared" si="21"/>
        <v>14874.312063067086</v>
      </c>
      <c r="Y27" s="6">
        <f t="shared" si="21"/>
        <v>79504.930396969154</v>
      </c>
      <c r="Z27" s="7">
        <f t="shared" si="21"/>
        <v>14874.312063067086</v>
      </c>
      <c r="AA27" s="6">
        <f t="shared" si="21"/>
        <v>14874.312063067086</v>
      </c>
      <c r="AB27" s="7">
        <f t="shared" si="21"/>
        <v>14874.312063067086</v>
      </c>
      <c r="AC27" s="6">
        <f t="shared" si="21"/>
        <v>14874.312063067086</v>
      </c>
      <c r="AD27" s="7">
        <f t="shared" si="21"/>
        <v>14874.312063067086</v>
      </c>
      <c r="AE27" s="6">
        <f t="shared" si="21"/>
        <v>14874.312063067086</v>
      </c>
      <c r="AF27" s="7">
        <f>AF18/AF23</f>
        <v>0</v>
      </c>
      <c r="AG27" s="6"/>
      <c r="AH27" s="7">
        <f>I27+J27+K27+L27+M27+N27+O27+P27+Q27+R27+S27+T27+U27+V27+W27+X27+Y27+Z27+AA27+AB27+AC27+AD27+AE27+AF27</f>
        <v>1537520.0461978633</v>
      </c>
    </row>
    <row r="28" spans="1:34" ht="33.75" customHeight="1" thickBot="1" x14ac:dyDescent="0.3">
      <c r="A28" s="40">
        <f t="shared" si="4"/>
        <v>22</v>
      </c>
      <c r="B28" s="39" t="s">
        <v>37</v>
      </c>
      <c r="C28" s="32"/>
      <c r="D28" s="32"/>
      <c r="E28" s="32"/>
      <c r="F28" s="32"/>
      <c r="G28" s="32"/>
      <c r="H28" s="32"/>
      <c r="I28" s="91">
        <f>I27/(15*86400)</f>
        <v>1.1477092641255467E-2</v>
      </c>
      <c r="J28" s="59">
        <f>J27/(15*86400)</f>
        <v>1.1477092641255467E-2</v>
      </c>
      <c r="K28" s="91">
        <f t="shared" ref="K28:AF28" si="22">K27/(15*86400)</f>
        <v>1.1477092641255467E-2</v>
      </c>
      <c r="L28" s="59">
        <f t="shared" si="22"/>
        <v>1.1477092641255467E-2</v>
      </c>
      <c r="M28" s="91">
        <f t="shared" si="22"/>
        <v>1.1477092641255467E-2</v>
      </c>
      <c r="N28" s="59">
        <f t="shared" si="22"/>
        <v>1.1477092641255467E-2</v>
      </c>
      <c r="O28" s="91">
        <f t="shared" si="22"/>
        <v>1.1477092641255467E-2</v>
      </c>
      <c r="P28" s="59">
        <f t="shared" si="22"/>
        <v>1.1477092641255467E-2</v>
      </c>
      <c r="Q28" s="91">
        <f t="shared" si="22"/>
        <v>7.883903887963703E-2</v>
      </c>
      <c r="R28" s="59">
        <f t="shared" si="22"/>
        <v>1.1477092641255467E-2</v>
      </c>
      <c r="S28" s="91">
        <f t="shared" si="22"/>
        <v>7.883903887963703E-2</v>
      </c>
      <c r="T28" s="59">
        <f t="shared" si="22"/>
        <v>0.16505124292322471</v>
      </c>
      <c r="U28" s="91">
        <f t="shared" si="22"/>
        <v>0.30358588392138725</v>
      </c>
      <c r="V28" s="59">
        <f t="shared" si="22"/>
        <v>1.1477092641255467E-2</v>
      </c>
      <c r="W28" s="91">
        <f t="shared" si="22"/>
        <v>0.30358588392138725</v>
      </c>
      <c r="X28" s="59">
        <f t="shared" si="22"/>
        <v>1.1477092641255467E-2</v>
      </c>
      <c r="Y28" s="91">
        <f t="shared" si="22"/>
        <v>6.1346396911241628E-2</v>
      </c>
      <c r="Z28" s="59">
        <f t="shared" si="22"/>
        <v>1.1477092641255467E-2</v>
      </c>
      <c r="AA28" s="91">
        <f t="shared" si="22"/>
        <v>1.1477092641255467E-2</v>
      </c>
      <c r="AB28" s="59">
        <f t="shared" si="22"/>
        <v>1.1477092641255467E-2</v>
      </c>
      <c r="AC28" s="91">
        <f t="shared" si="22"/>
        <v>1.1477092641255467E-2</v>
      </c>
      <c r="AD28" s="59">
        <f t="shared" si="22"/>
        <v>1.1477092641255467E-2</v>
      </c>
      <c r="AE28" s="91">
        <f t="shared" si="22"/>
        <v>1.1477092641255467E-2</v>
      </c>
      <c r="AF28" s="59">
        <f t="shared" si="22"/>
        <v>0</v>
      </c>
      <c r="AG28" s="91"/>
      <c r="AH28" s="59"/>
    </row>
    <row r="33" spans="7:7" ht="15.75" thickBot="1" x14ac:dyDescent="0.3"/>
    <row r="34" spans="7:7" ht="15.75" thickBot="1" x14ac:dyDescent="0.3">
      <c r="G34" s="61"/>
    </row>
  </sheetData>
  <mergeCells count="28">
    <mergeCell ref="AG24:AH26"/>
    <mergeCell ref="AG4:AH4"/>
    <mergeCell ref="A1:AH1"/>
    <mergeCell ref="A2:AH2"/>
    <mergeCell ref="A3:AH3"/>
    <mergeCell ref="A4:A5"/>
    <mergeCell ref="B4:B5"/>
    <mergeCell ref="C4:C5"/>
    <mergeCell ref="H4:H5"/>
    <mergeCell ref="M4:N4"/>
    <mergeCell ref="D4:D5"/>
    <mergeCell ref="E4:E5"/>
    <mergeCell ref="F4:F5"/>
    <mergeCell ref="G4:G5"/>
    <mergeCell ref="I4:J4"/>
    <mergeCell ref="K4:L4"/>
    <mergeCell ref="O4:P4"/>
    <mergeCell ref="I17:N17"/>
    <mergeCell ref="O17:AA17"/>
    <mergeCell ref="AB17:AF17"/>
    <mergeCell ref="Q4:R4"/>
    <mergeCell ref="AC4:AD4"/>
    <mergeCell ref="AE4:AF4"/>
    <mergeCell ref="S4:T4"/>
    <mergeCell ref="U4:V4"/>
    <mergeCell ref="W4:X4"/>
    <mergeCell ref="Y4:Z4"/>
    <mergeCell ref="AA4:AB4"/>
  </mergeCells>
  <pageMargins left="0.25" right="0.25" top="0.75" bottom="0.75" header="0.3" footer="0.3"/>
  <pageSetup paperSize="9" scale="3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7537B-1A24-4AF8-AAB0-88DE26700628}">
  <dimension ref="A1:AH34"/>
  <sheetViews>
    <sheetView view="pageBreakPreview" zoomScale="60" zoomScaleNormal="100" workbookViewId="0">
      <selection sqref="A1:AH1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1.140625" style="3" bestFit="1" customWidth="1"/>
    <col min="13" max="14" width="11.140625" style="1" bestFit="1" customWidth="1"/>
    <col min="15" max="20" width="14.7109375" style="1" bestFit="1" customWidth="1"/>
    <col min="21" max="21" width="14.140625" style="1" bestFit="1" customWidth="1"/>
    <col min="22" max="22" width="14.7109375" style="1" bestFit="1" customWidth="1"/>
    <col min="23" max="23" width="15.42578125" style="1" bestFit="1" customWidth="1"/>
    <col min="24" max="24" width="11.140625" style="1" bestFit="1" customWidth="1"/>
    <col min="25" max="25" width="14.7109375" style="1" bestFit="1" customWidth="1"/>
    <col min="26" max="26" width="11.140625" style="1" bestFit="1" customWidth="1"/>
    <col min="27" max="27" width="12" style="1" bestFit="1" customWidth="1"/>
    <col min="28" max="32" width="13.5703125" style="1" customWidth="1"/>
    <col min="33" max="33" width="11.28515625" style="3" customWidth="1"/>
    <col min="34" max="34" width="14" style="3" customWidth="1"/>
    <col min="35" max="16384" width="9.140625" style="1"/>
  </cols>
  <sheetData>
    <row r="1" spans="1:34" ht="23.25" customHeight="1" x14ac:dyDescent="0.35">
      <c r="A1" s="122" t="s">
        <v>58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4"/>
    </row>
    <row r="2" spans="1:34" ht="25.5" customHeight="1" x14ac:dyDescent="0.25">
      <c r="A2" s="125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7"/>
    </row>
    <row r="3" spans="1:34" ht="23.25" customHeight="1" thickBot="1" x14ac:dyDescent="0.3">
      <c r="A3" s="128" t="s">
        <v>46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30"/>
    </row>
    <row r="4" spans="1:34" ht="44.25" customHeight="1" thickBot="1" x14ac:dyDescent="0.3">
      <c r="A4" s="103" t="s">
        <v>1</v>
      </c>
      <c r="B4" s="107" t="s">
        <v>2</v>
      </c>
      <c r="C4" s="107" t="s">
        <v>3</v>
      </c>
      <c r="D4" s="109" t="s">
        <v>26</v>
      </c>
      <c r="E4" s="109" t="s">
        <v>27</v>
      </c>
      <c r="F4" s="109" t="s">
        <v>28</v>
      </c>
      <c r="G4" s="109" t="s">
        <v>29</v>
      </c>
      <c r="H4" s="109" t="s">
        <v>38</v>
      </c>
      <c r="I4" s="118" t="s">
        <v>41</v>
      </c>
      <c r="J4" s="119"/>
      <c r="K4" s="118" t="s">
        <v>40</v>
      </c>
      <c r="L4" s="119"/>
      <c r="M4" s="118" t="s">
        <v>4</v>
      </c>
      <c r="N4" s="119"/>
      <c r="O4" s="118" t="s">
        <v>5</v>
      </c>
      <c r="P4" s="119"/>
      <c r="Q4" s="105" t="s">
        <v>6</v>
      </c>
      <c r="R4" s="106"/>
      <c r="S4" s="105" t="s">
        <v>7</v>
      </c>
      <c r="T4" s="106"/>
      <c r="U4" s="105" t="s">
        <v>8</v>
      </c>
      <c r="V4" s="106"/>
      <c r="W4" s="105" t="s">
        <v>9</v>
      </c>
      <c r="X4" s="106"/>
      <c r="Y4" s="105" t="s">
        <v>10</v>
      </c>
      <c r="Z4" s="106"/>
      <c r="AA4" s="105" t="s">
        <v>11</v>
      </c>
      <c r="AB4" s="106"/>
      <c r="AC4" s="105" t="s">
        <v>39</v>
      </c>
      <c r="AD4" s="106"/>
      <c r="AE4" s="105" t="s">
        <v>12</v>
      </c>
      <c r="AF4" s="106"/>
      <c r="AG4" s="110" t="s">
        <v>43</v>
      </c>
      <c r="AH4" s="111"/>
    </row>
    <row r="5" spans="1:34" ht="33" customHeight="1" thickBot="1" x14ac:dyDescent="0.3">
      <c r="A5" s="104"/>
      <c r="B5" s="108"/>
      <c r="C5" s="108"/>
      <c r="D5" s="108"/>
      <c r="E5" s="108"/>
      <c r="F5" s="121"/>
      <c r="G5" s="108"/>
      <c r="H5" s="121"/>
      <c r="I5" s="34" t="s">
        <v>13</v>
      </c>
      <c r="J5" s="35" t="s">
        <v>14</v>
      </c>
      <c r="K5" s="36" t="s">
        <v>13</v>
      </c>
      <c r="L5" s="37" t="s">
        <v>14</v>
      </c>
      <c r="M5" s="34" t="s">
        <v>13</v>
      </c>
      <c r="N5" s="35" t="s">
        <v>14</v>
      </c>
      <c r="O5" s="34" t="s">
        <v>13</v>
      </c>
      <c r="P5" s="35" t="s">
        <v>15</v>
      </c>
      <c r="Q5" s="34" t="s">
        <v>13</v>
      </c>
      <c r="R5" s="35" t="s">
        <v>14</v>
      </c>
      <c r="S5" s="34" t="s">
        <v>13</v>
      </c>
      <c r="T5" s="35" t="s">
        <v>15</v>
      </c>
      <c r="U5" s="34" t="s">
        <v>13</v>
      </c>
      <c r="V5" s="35" t="s">
        <v>14</v>
      </c>
      <c r="W5" s="34" t="s">
        <v>13</v>
      </c>
      <c r="X5" s="35" t="s">
        <v>14</v>
      </c>
      <c r="Y5" s="34" t="s">
        <v>13</v>
      </c>
      <c r="Z5" s="35" t="s">
        <v>15</v>
      </c>
      <c r="AA5" s="34" t="s">
        <v>13</v>
      </c>
      <c r="AB5" s="35" t="s">
        <v>14</v>
      </c>
      <c r="AC5" s="34" t="s">
        <v>13</v>
      </c>
      <c r="AD5" s="35" t="s">
        <v>15</v>
      </c>
      <c r="AE5" s="34" t="s">
        <v>13</v>
      </c>
      <c r="AF5" s="35" t="s">
        <v>14</v>
      </c>
      <c r="AG5" s="81" t="s">
        <v>44</v>
      </c>
      <c r="AH5" s="81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0" customHeight="1" x14ac:dyDescent="0.25">
      <c r="A7" s="62">
        <v>1</v>
      </c>
      <c r="B7" s="42" t="s">
        <v>16</v>
      </c>
      <c r="C7" s="60">
        <v>1235</v>
      </c>
      <c r="D7" s="43">
        <f>C7/86.4</f>
        <v>14.293981481481481</v>
      </c>
      <c r="E7" s="43">
        <f>D7/15</f>
        <v>0.95293209876543206</v>
      </c>
      <c r="F7" s="96">
        <v>1.77</v>
      </c>
      <c r="G7" s="43">
        <f>E7*F7</f>
        <v>1.6866898148148148</v>
      </c>
      <c r="H7" s="60">
        <v>2</v>
      </c>
      <c r="I7" s="49"/>
      <c r="J7" s="50"/>
      <c r="K7" s="49"/>
      <c r="L7" s="69"/>
      <c r="M7" s="44"/>
      <c r="N7" s="45"/>
      <c r="O7" s="44"/>
      <c r="P7" s="45"/>
      <c r="Q7" s="44"/>
      <c r="R7" s="45"/>
      <c r="S7" s="44"/>
      <c r="T7" s="45"/>
      <c r="U7" s="47">
        <f>G7*15*86.4</f>
        <v>2185.9500000000003</v>
      </c>
      <c r="V7" s="45"/>
      <c r="W7" s="47">
        <f>G7*15*86.4</f>
        <v>2185.9500000000003</v>
      </c>
      <c r="X7" s="45"/>
      <c r="Y7" s="44"/>
      <c r="Z7" s="48"/>
      <c r="AA7" s="78"/>
      <c r="AB7" s="48"/>
      <c r="AC7" s="49"/>
      <c r="AD7" s="50"/>
      <c r="AE7" s="49"/>
      <c r="AF7" s="50"/>
      <c r="AG7" s="87">
        <f>F7*H7</f>
        <v>3.54</v>
      </c>
      <c r="AH7" s="82">
        <f>I7+J7+K7+L7+M7+N7+O7+P7+Q7+R7+S7+T7+U7+V7+W7+X7+Y7+Z7+AA7+AB7+AC7+AD7+AE7+AF7</f>
        <v>4371.9000000000005</v>
      </c>
    </row>
    <row r="8" spans="1:34" ht="30" customHeight="1" x14ac:dyDescent="0.25">
      <c r="A8" s="40">
        <f>A7+1</f>
        <v>2</v>
      </c>
      <c r="B8" s="38" t="s">
        <v>17</v>
      </c>
      <c r="C8" s="31">
        <v>1235</v>
      </c>
      <c r="D8" s="29">
        <f t="shared" ref="D8:D16" si="1">C8/86.4</f>
        <v>14.293981481481481</v>
      </c>
      <c r="E8" s="29">
        <f t="shared" ref="E8:E16" si="2">D8/15</f>
        <v>0.95293209876543206</v>
      </c>
      <c r="F8" s="96">
        <v>71.560000000000073</v>
      </c>
      <c r="G8" s="29">
        <f t="shared" ref="G8:G16" si="3">E8*F8</f>
        <v>68.191820987654381</v>
      </c>
      <c r="H8" s="31">
        <v>4</v>
      </c>
      <c r="I8" s="4"/>
      <c r="J8" s="5"/>
      <c r="K8" s="4"/>
      <c r="L8" s="2"/>
      <c r="M8" s="16"/>
      <c r="N8" s="10"/>
      <c r="O8" s="16"/>
      <c r="P8" s="10"/>
      <c r="Q8" s="8">
        <f>G8*15*86.4</f>
        <v>88376.600000000079</v>
      </c>
      <c r="R8" s="10"/>
      <c r="S8" s="8">
        <f>G8*15*86.4</f>
        <v>88376.600000000079</v>
      </c>
      <c r="T8" s="10"/>
      <c r="U8" s="8">
        <f>G8*15*86.4</f>
        <v>88376.600000000079</v>
      </c>
      <c r="V8" s="10"/>
      <c r="W8" s="8">
        <f>G8*15*86.4</f>
        <v>88376.600000000079</v>
      </c>
      <c r="X8" s="10"/>
      <c r="Y8" s="16"/>
      <c r="Z8" s="12"/>
      <c r="AA8" s="11"/>
      <c r="AB8" s="12"/>
      <c r="AC8" s="4"/>
      <c r="AD8" s="5"/>
      <c r="AE8" s="4"/>
      <c r="AF8" s="5"/>
      <c r="AG8" s="26">
        <f>F8*H8</f>
        <v>286.24000000000029</v>
      </c>
      <c r="AH8" s="83">
        <f>I8+J8+K8+L8+M8+N8+O8+P8+Q8+R8+S8+T8+U8+V8+W8+X8+Y8+Z8+AA8+AB8+AC8+AD8+AE8+AF8</f>
        <v>353506.40000000031</v>
      </c>
    </row>
    <row r="9" spans="1:34" ht="30" customHeight="1" x14ac:dyDescent="0.25">
      <c r="A9" s="40">
        <f t="shared" ref="A9:A28" si="4">A8+1</f>
        <v>3</v>
      </c>
      <c r="B9" s="38" t="s">
        <v>18</v>
      </c>
      <c r="C9" s="31">
        <v>1411</v>
      </c>
      <c r="D9" s="29">
        <f t="shared" si="1"/>
        <v>16.331018518518519</v>
      </c>
      <c r="E9" s="29">
        <f t="shared" si="2"/>
        <v>1.0887345679012346</v>
      </c>
      <c r="F9" s="29"/>
      <c r="G9" s="29">
        <f t="shared" si="3"/>
        <v>0</v>
      </c>
      <c r="H9" s="31"/>
      <c r="I9" s="4"/>
      <c r="J9" s="5"/>
      <c r="K9" s="4"/>
      <c r="L9" s="2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2"/>
      <c r="AA9" s="11"/>
      <c r="AB9" s="12"/>
      <c r="AC9" s="4"/>
      <c r="AD9" s="5"/>
      <c r="AE9" s="4"/>
      <c r="AF9" s="5"/>
      <c r="AG9" s="26">
        <f t="shared" ref="AG9:AG15" si="5">F9*H9</f>
        <v>0</v>
      </c>
      <c r="AH9" s="83">
        <f t="shared" ref="AH9:AH16" si="6">I9+J9+K9+L9+M9+N9+O9+P9+Q9+R9+S9+T9+U9+V9+W9+X9+Y9+Z9+AA9+AB9+AC9+AD9+AE9+AF9</f>
        <v>0</v>
      </c>
    </row>
    <row r="10" spans="1:34" ht="30" customHeight="1" x14ac:dyDescent="0.25">
      <c r="A10" s="40">
        <f t="shared" si="4"/>
        <v>4</v>
      </c>
      <c r="B10" s="38" t="s">
        <v>19</v>
      </c>
      <c r="C10" s="31">
        <v>1411</v>
      </c>
      <c r="D10" s="29">
        <f t="shared" si="1"/>
        <v>16.331018518518519</v>
      </c>
      <c r="E10" s="29">
        <f t="shared" si="2"/>
        <v>1.0887345679012346</v>
      </c>
      <c r="F10" s="29"/>
      <c r="G10" s="29">
        <f t="shared" si="3"/>
        <v>0</v>
      </c>
      <c r="H10" s="31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26">
        <f t="shared" si="5"/>
        <v>0</v>
      </c>
      <c r="AH10" s="83">
        <f t="shared" si="6"/>
        <v>0</v>
      </c>
    </row>
    <row r="11" spans="1:34" ht="30" customHeight="1" x14ac:dyDescent="0.25">
      <c r="A11" s="40">
        <f t="shared" si="4"/>
        <v>5</v>
      </c>
      <c r="B11" s="38" t="s">
        <v>20</v>
      </c>
      <c r="C11" s="31">
        <v>1411</v>
      </c>
      <c r="D11" s="29">
        <f t="shared" si="1"/>
        <v>16.331018518518519</v>
      </c>
      <c r="E11" s="29">
        <f t="shared" si="2"/>
        <v>1.0887345679012346</v>
      </c>
      <c r="F11" s="96">
        <v>14.099999999999993</v>
      </c>
      <c r="G11" s="29">
        <f t="shared" si="3"/>
        <v>15.351157407407399</v>
      </c>
      <c r="H11" s="31">
        <v>3</v>
      </c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9">
        <f>G11*16*86.4</f>
        <v>21221.439999999991</v>
      </c>
      <c r="U11" s="8">
        <f>G11*15*86.4</f>
        <v>19895.099999999988</v>
      </c>
      <c r="V11" s="10"/>
      <c r="W11" s="8">
        <f>G11*15*86.4</f>
        <v>19895.099999999988</v>
      </c>
      <c r="X11" s="10"/>
      <c r="Y11" s="16"/>
      <c r="Z11" s="12"/>
      <c r="AA11" s="11"/>
      <c r="AB11" s="12"/>
      <c r="AC11" s="4"/>
      <c r="AD11" s="5"/>
      <c r="AE11" s="4"/>
      <c r="AF11" s="5"/>
      <c r="AG11" s="26">
        <f t="shared" si="5"/>
        <v>42.299999999999976</v>
      </c>
      <c r="AH11" s="83">
        <f t="shared" si="6"/>
        <v>61011.63999999997</v>
      </c>
    </row>
    <row r="12" spans="1:34" ht="30" customHeight="1" x14ac:dyDescent="0.25">
      <c r="A12" s="40">
        <f t="shared" si="4"/>
        <v>6</v>
      </c>
      <c r="B12" s="38" t="s">
        <v>21</v>
      </c>
      <c r="C12" s="31">
        <v>1235</v>
      </c>
      <c r="D12" s="29">
        <f t="shared" si="1"/>
        <v>14.293981481481481</v>
      </c>
      <c r="E12" s="29">
        <f t="shared" si="2"/>
        <v>0.95293209876543206</v>
      </c>
      <c r="F12" s="96">
        <v>2.58</v>
      </c>
      <c r="G12" s="29">
        <f t="shared" si="3"/>
        <v>2.4585648148148147</v>
      </c>
      <c r="H12" s="31">
        <v>5</v>
      </c>
      <c r="I12" s="4"/>
      <c r="J12" s="5"/>
      <c r="K12" s="4"/>
      <c r="L12" s="2"/>
      <c r="M12" s="16"/>
      <c r="N12" s="10"/>
      <c r="O12" s="16"/>
      <c r="P12" s="10"/>
      <c r="Q12" s="8">
        <f>G12*15*86.4</f>
        <v>3186.3</v>
      </c>
      <c r="R12" s="10"/>
      <c r="S12" s="8">
        <f>G12*15*86.4</f>
        <v>3186.3</v>
      </c>
      <c r="T12" s="10"/>
      <c r="U12" s="8">
        <f>G12*15*86.4</f>
        <v>3186.3</v>
      </c>
      <c r="V12" s="10"/>
      <c r="W12" s="8">
        <f>G12*15*86.4</f>
        <v>3186.3</v>
      </c>
      <c r="X12" s="10"/>
      <c r="Y12" s="8">
        <f>G12*15*86.4</f>
        <v>3186.3</v>
      </c>
      <c r="Z12" s="12"/>
      <c r="AA12" s="11"/>
      <c r="AB12" s="12"/>
      <c r="AC12" s="4"/>
      <c r="AD12" s="5"/>
      <c r="AE12" s="4"/>
      <c r="AF12" s="5"/>
      <c r="AG12" s="26">
        <f t="shared" si="5"/>
        <v>12.9</v>
      </c>
      <c r="AH12" s="83">
        <f t="shared" si="6"/>
        <v>15931.5</v>
      </c>
    </row>
    <row r="13" spans="1:34" ht="30" customHeight="1" x14ac:dyDescent="0.25">
      <c r="A13" s="40">
        <f t="shared" si="4"/>
        <v>7</v>
      </c>
      <c r="B13" s="38" t="s">
        <v>22</v>
      </c>
      <c r="C13" s="31">
        <v>1411</v>
      </c>
      <c r="D13" s="29">
        <f t="shared" si="1"/>
        <v>16.331018518518519</v>
      </c>
      <c r="E13" s="29">
        <f t="shared" si="2"/>
        <v>1.0887345679012346</v>
      </c>
      <c r="F13" s="96">
        <v>1.6</v>
      </c>
      <c r="G13" s="29">
        <f t="shared" si="3"/>
        <v>1.7419753086419754</v>
      </c>
      <c r="H13" s="31"/>
      <c r="I13" s="4"/>
      <c r="J13" s="5"/>
      <c r="K13" s="4"/>
      <c r="L13" s="2"/>
      <c r="M13" s="16"/>
      <c r="N13" s="10"/>
      <c r="O13" s="16"/>
      <c r="P13" s="10"/>
      <c r="Q13" s="16"/>
      <c r="R13" s="10"/>
      <c r="S13" s="16"/>
      <c r="T13" s="10"/>
      <c r="U13" s="16"/>
      <c r="V13" s="10"/>
      <c r="W13" s="16"/>
      <c r="X13" s="10"/>
      <c r="Y13" s="16"/>
      <c r="Z13" s="12"/>
      <c r="AA13" s="11"/>
      <c r="AB13" s="12"/>
      <c r="AC13" s="4"/>
      <c r="AD13" s="5"/>
      <c r="AE13" s="4"/>
      <c r="AF13" s="5"/>
      <c r="AG13" s="26">
        <f t="shared" si="5"/>
        <v>0</v>
      </c>
      <c r="AH13" s="83">
        <f t="shared" si="6"/>
        <v>0</v>
      </c>
    </row>
    <row r="14" spans="1:34" ht="30" customHeight="1" x14ac:dyDescent="0.25">
      <c r="A14" s="40">
        <f t="shared" si="4"/>
        <v>8</v>
      </c>
      <c r="B14" s="38" t="s">
        <v>23</v>
      </c>
      <c r="C14" s="31">
        <v>1411</v>
      </c>
      <c r="D14" s="29">
        <f t="shared" si="1"/>
        <v>16.331018518518519</v>
      </c>
      <c r="E14" s="29">
        <f t="shared" si="2"/>
        <v>1.0887345679012346</v>
      </c>
      <c r="F14" s="29"/>
      <c r="G14" s="29">
        <f t="shared" si="3"/>
        <v>0</v>
      </c>
      <c r="H14" s="31">
        <v>4</v>
      </c>
      <c r="I14" s="4"/>
      <c r="J14" s="5"/>
      <c r="K14" s="4"/>
      <c r="L14" s="2"/>
      <c r="M14" s="16"/>
      <c r="N14" s="10"/>
      <c r="O14" s="16"/>
      <c r="P14" s="10"/>
      <c r="Q14" s="8">
        <f>G14*15*86.4</f>
        <v>0</v>
      </c>
      <c r="R14" s="10"/>
      <c r="S14" s="8">
        <f>G14*15*86.4</f>
        <v>0</v>
      </c>
      <c r="T14" s="10"/>
      <c r="U14" s="8">
        <f>G14*15*86.4</f>
        <v>0</v>
      </c>
      <c r="V14" s="10"/>
      <c r="W14" s="8">
        <f>G14*15*86.4</f>
        <v>0</v>
      </c>
      <c r="X14" s="10"/>
      <c r="Y14" s="16"/>
      <c r="Z14" s="12"/>
      <c r="AA14" s="11"/>
      <c r="AB14" s="12"/>
      <c r="AC14" s="4"/>
      <c r="AD14" s="5"/>
      <c r="AE14" s="4"/>
      <c r="AF14" s="5"/>
      <c r="AG14" s="26">
        <f t="shared" si="5"/>
        <v>0</v>
      </c>
      <c r="AH14" s="83">
        <f t="shared" si="6"/>
        <v>0</v>
      </c>
    </row>
    <row r="15" spans="1:34" ht="30" customHeight="1" x14ac:dyDescent="0.25">
      <c r="A15" s="40">
        <f t="shared" si="4"/>
        <v>9</v>
      </c>
      <c r="B15" s="38" t="s">
        <v>24</v>
      </c>
      <c r="C15" s="31">
        <v>1411</v>
      </c>
      <c r="D15" s="29">
        <f t="shared" si="1"/>
        <v>16.331018518518519</v>
      </c>
      <c r="E15" s="29">
        <f t="shared" si="2"/>
        <v>1.0887345679012346</v>
      </c>
      <c r="F15" s="96">
        <v>15.599999999999998</v>
      </c>
      <c r="G15" s="29">
        <f t="shared" si="3"/>
        <v>16.984259259259257</v>
      </c>
      <c r="H15" s="31">
        <v>5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22011.599999999999</v>
      </c>
      <c r="R15" s="10"/>
      <c r="S15" s="8">
        <f>G15*15*86.4</f>
        <v>22011.599999999999</v>
      </c>
      <c r="T15" s="10"/>
      <c r="U15" s="8">
        <f>G15*15*86.4</f>
        <v>22011.599999999999</v>
      </c>
      <c r="V15" s="10"/>
      <c r="W15" s="8">
        <f>G15*15*86.4</f>
        <v>22011.599999999999</v>
      </c>
      <c r="X15" s="10"/>
      <c r="Y15" s="8">
        <f>G15*15*86.4</f>
        <v>22011.599999999999</v>
      </c>
      <c r="Z15" s="12"/>
      <c r="AA15" s="11"/>
      <c r="AB15" s="12"/>
      <c r="AC15" s="4"/>
      <c r="AD15" s="5"/>
      <c r="AE15" s="4"/>
      <c r="AF15" s="5"/>
      <c r="AG15" s="26">
        <f t="shared" si="5"/>
        <v>77.999999999999986</v>
      </c>
      <c r="AH15" s="83">
        <f t="shared" si="6"/>
        <v>110058</v>
      </c>
    </row>
    <row r="16" spans="1:34" ht="30" customHeight="1" thickBot="1" x14ac:dyDescent="0.3">
      <c r="A16" s="40">
        <f t="shared" si="4"/>
        <v>10</v>
      </c>
      <c r="B16" s="39" t="s">
        <v>25</v>
      </c>
      <c r="C16" s="32">
        <v>1411</v>
      </c>
      <c r="D16" s="63">
        <f t="shared" si="1"/>
        <v>16.331018518518519</v>
      </c>
      <c r="E16" s="63">
        <f t="shared" si="2"/>
        <v>1.0887345679012346</v>
      </c>
      <c r="F16" s="96">
        <v>1.07</v>
      </c>
      <c r="G16" s="63">
        <f t="shared" si="3"/>
        <v>1.1649459876543211</v>
      </c>
      <c r="H16" s="32">
        <v>2</v>
      </c>
      <c r="I16" s="64"/>
      <c r="J16" s="65"/>
      <c r="K16" s="64"/>
      <c r="L16" s="70"/>
      <c r="M16" s="67"/>
      <c r="N16" s="66"/>
      <c r="O16" s="67"/>
      <c r="P16" s="66"/>
      <c r="Q16" s="67"/>
      <c r="R16" s="66"/>
      <c r="S16" s="67"/>
      <c r="T16" s="66"/>
      <c r="U16" s="68">
        <f>G16*15*86.4</f>
        <v>1509.7700000000002</v>
      </c>
      <c r="V16" s="66"/>
      <c r="W16" s="68">
        <f>G16*15*86.4</f>
        <v>1509.7700000000002</v>
      </c>
      <c r="X16" s="66"/>
      <c r="Y16" s="67"/>
      <c r="Z16" s="25"/>
      <c r="AA16" s="24"/>
      <c r="AB16" s="25"/>
      <c r="AC16" s="64"/>
      <c r="AD16" s="65"/>
      <c r="AE16" s="64"/>
      <c r="AF16" s="65"/>
      <c r="AG16" s="88">
        <f>F16*H16</f>
        <v>2.14</v>
      </c>
      <c r="AH16" s="84">
        <f t="shared" si="6"/>
        <v>3019.5400000000004</v>
      </c>
    </row>
    <row r="17" spans="1:34" ht="30" customHeight="1" x14ac:dyDescent="0.25">
      <c r="A17" s="40">
        <f t="shared" si="4"/>
        <v>11</v>
      </c>
      <c r="B17" s="42" t="s">
        <v>48</v>
      </c>
      <c r="C17" s="31"/>
      <c r="D17" s="31"/>
      <c r="E17" s="31"/>
      <c r="F17" s="31"/>
      <c r="G17" s="31"/>
      <c r="H17" s="31"/>
      <c r="I17" s="102" t="s">
        <v>49</v>
      </c>
      <c r="J17" s="100"/>
      <c r="K17" s="100"/>
      <c r="L17" s="100"/>
      <c r="M17" s="100"/>
      <c r="N17" s="100"/>
      <c r="O17" s="99" t="s">
        <v>50</v>
      </c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100" t="s">
        <v>49</v>
      </c>
      <c r="AC17" s="100"/>
      <c r="AD17" s="100"/>
      <c r="AE17" s="100"/>
      <c r="AF17" s="101"/>
      <c r="AG17" s="94"/>
      <c r="AH17" s="95"/>
    </row>
    <row r="18" spans="1:34" ht="36" customHeight="1" x14ac:dyDescent="0.25">
      <c r="A18" s="40">
        <f t="shared" si="4"/>
        <v>12</v>
      </c>
      <c r="B18" s="93" t="s">
        <v>30</v>
      </c>
      <c r="C18" s="28"/>
      <c r="D18" s="28"/>
      <c r="E18" s="28"/>
      <c r="F18" s="28"/>
      <c r="G18" s="28"/>
      <c r="H18" s="79"/>
      <c r="I18" s="86">
        <f>I7+I8+I9+I10+I11+I12+I13+I14+I15+I16+I24+I25+I26</f>
        <v>868.5</v>
      </c>
      <c r="J18" s="86">
        <f t="shared" ref="J18:AF18" si="7">J7+J8+J9+J10+J11+J12+J13+J14+J15+J16+J24+J25+J26</f>
        <v>868.5</v>
      </c>
      <c r="K18" s="86">
        <f t="shared" si="7"/>
        <v>868.5</v>
      </c>
      <c r="L18" s="86">
        <f t="shared" si="7"/>
        <v>868.5</v>
      </c>
      <c r="M18" s="86">
        <f t="shared" si="7"/>
        <v>958.5</v>
      </c>
      <c r="N18" s="86">
        <f t="shared" si="7"/>
        <v>958.5</v>
      </c>
      <c r="O18" s="86">
        <f t="shared" si="7"/>
        <v>1283.5</v>
      </c>
      <c r="P18" s="86">
        <f t="shared" si="7"/>
        <v>1283.5</v>
      </c>
      <c r="Q18" s="86">
        <f t="shared" si="7"/>
        <v>114946.00000000009</v>
      </c>
      <c r="R18" s="86">
        <f t="shared" si="7"/>
        <v>1371.5</v>
      </c>
      <c r="S18" s="86">
        <f t="shared" si="7"/>
        <v>114946.00000000009</v>
      </c>
      <c r="T18" s="86">
        <f t="shared" si="7"/>
        <v>22592.939999999991</v>
      </c>
      <c r="U18" s="86">
        <f t="shared" si="7"/>
        <v>138536.82000000007</v>
      </c>
      <c r="V18" s="86">
        <f t="shared" si="7"/>
        <v>1371.5</v>
      </c>
      <c r="W18" s="86">
        <f t="shared" si="7"/>
        <v>138536.82000000007</v>
      </c>
      <c r="X18" s="86">
        <f t="shared" si="7"/>
        <v>1371.5</v>
      </c>
      <c r="Y18" s="86">
        <f t="shared" si="7"/>
        <v>26569.399999999998</v>
      </c>
      <c r="Z18" s="86">
        <f t="shared" si="7"/>
        <v>1371.5</v>
      </c>
      <c r="AA18" s="86">
        <f t="shared" si="7"/>
        <v>1371.5</v>
      </c>
      <c r="AB18" s="86">
        <f t="shared" si="7"/>
        <v>1371.5</v>
      </c>
      <c r="AC18" s="86">
        <f t="shared" si="7"/>
        <v>958.5</v>
      </c>
      <c r="AD18" s="86">
        <f t="shared" si="7"/>
        <v>958.5</v>
      </c>
      <c r="AE18" s="86">
        <f t="shared" si="7"/>
        <v>958.5</v>
      </c>
      <c r="AF18" s="86">
        <f t="shared" si="7"/>
        <v>958.5</v>
      </c>
      <c r="AG18" s="86">
        <f>AG7+AG8+AG9+AG10+AG11+AG12+AG13+AG14+AG15+AG16</f>
        <v>425.12000000000023</v>
      </c>
      <c r="AH18" s="85">
        <f>I18+J18+K18+L18+M18+N18+O18+P18+Q18+R18+S18+T18+U18+V18+W18+X18+Y18+Z18+AA18+AB18+AC18+AD18+AE18+AF18</f>
        <v>576148.98000000033</v>
      </c>
    </row>
    <row r="19" spans="1:34" ht="30" customHeight="1" x14ac:dyDescent="0.25">
      <c r="A19" s="40">
        <f t="shared" si="4"/>
        <v>13</v>
      </c>
      <c r="B19" s="38" t="s">
        <v>31</v>
      </c>
      <c r="C19" s="31"/>
      <c r="D19" s="31"/>
      <c r="E19" s="31"/>
      <c r="F19" s="31"/>
      <c r="G19" s="31"/>
      <c r="H19" s="31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0" customHeight="1" x14ac:dyDescent="0.25">
      <c r="A20" s="40">
        <f t="shared" si="4"/>
        <v>14</v>
      </c>
      <c r="B20" s="38" t="s">
        <v>32</v>
      </c>
      <c r="C20" s="31"/>
      <c r="D20" s="31"/>
      <c r="E20" s="31"/>
      <c r="F20" s="31"/>
      <c r="G20" s="51"/>
      <c r="H20" s="51"/>
      <c r="I20" s="89">
        <v>0.9</v>
      </c>
      <c r="J20" s="90">
        <f>I20</f>
        <v>0.9</v>
      </c>
      <c r="K20" s="89">
        <v>0.9</v>
      </c>
      <c r="L20" s="90">
        <f t="shared" si="8"/>
        <v>0.9</v>
      </c>
      <c r="M20" s="89">
        <v>0.9</v>
      </c>
      <c r="N20" s="90">
        <f t="shared" si="9"/>
        <v>0.9</v>
      </c>
      <c r="O20" s="89">
        <v>0.9</v>
      </c>
      <c r="P20" s="90">
        <f t="shared" si="10"/>
        <v>0.9</v>
      </c>
      <c r="Q20" s="89">
        <v>0.9</v>
      </c>
      <c r="R20" s="90">
        <f t="shared" si="11"/>
        <v>0.9</v>
      </c>
      <c r="S20" s="89">
        <v>0.9</v>
      </c>
      <c r="T20" s="90">
        <f t="shared" si="12"/>
        <v>0.9</v>
      </c>
      <c r="U20" s="89">
        <v>0.9</v>
      </c>
      <c r="V20" s="90">
        <f t="shared" si="13"/>
        <v>0.9</v>
      </c>
      <c r="W20" s="89">
        <v>0.9</v>
      </c>
      <c r="X20" s="90">
        <f t="shared" si="14"/>
        <v>0.9</v>
      </c>
      <c r="Y20" s="89">
        <v>0.9</v>
      </c>
      <c r="Z20" s="90">
        <f t="shared" si="15"/>
        <v>0.9</v>
      </c>
      <c r="AA20" s="89">
        <v>0.9</v>
      </c>
      <c r="AB20" s="90">
        <f t="shared" si="16"/>
        <v>0.9</v>
      </c>
      <c r="AC20" s="89">
        <v>0.9</v>
      </c>
      <c r="AD20" s="90">
        <f t="shared" si="17"/>
        <v>0.9</v>
      </c>
      <c r="AE20" s="89">
        <v>0.9</v>
      </c>
      <c r="AF20" s="90">
        <f t="shared" si="18"/>
        <v>0.9</v>
      </c>
      <c r="AG20" s="11"/>
      <c r="AH20" s="12"/>
    </row>
    <row r="21" spans="1:34" ht="30" customHeight="1" x14ac:dyDescent="0.25">
      <c r="A21" s="40">
        <f t="shared" si="4"/>
        <v>15</v>
      </c>
      <c r="B21" s="38" t="s">
        <v>33</v>
      </c>
      <c r="C21" s="31"/>
      <c r="D21" s="31"/>
      <c r="E21" s="31"/>
      <c r="F21" s="31"/>
      <c r="G21" s="31"/>
      <c r="H21" s="31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0" customHeight="1" x14ac:dyDescent="0.25">
      <c r="A22" s="40">
        <f t="shared" si="4"/>
        <v>16</v>
      </c>
      <c r="B22" s="38" t="s">
        <v>34</v>
      </c>
      <c r="C22" s="31"/>
      <c r="D22" s="31"/>
      <c r="E22" s="31"/>
      <c r="F22" s="31"/>
      <c r="G22" s="31"/>
      <c r="H22" s="31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0" customHeight="1" x14ac:dyDescent="0.25">
      <c r="A23" s="40">
        <f t="shared" si="4"/>
        <v>17</v>
      </c>
      <c r="B23" s="38" t="s">
        <v>35</v>
      </c>
      <c r="C23" s="31"/>
      <c r="D23" s="31"/>
      <c r="E23" s="31"/>
      <c r="F23" s="31"/>
      <c r="G23" s="31"/>
      <c r="H23" s="31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0" customHeight="1" x14ac:dyDescent="0.25">
      <c r="A24" s="40">
        <f t="shared" si="4"/>
        <v>18</v>
      </c>
      <c r="B24" s="38" t="s">
        <v>51</v>
      </c>
      <c r="C24" s="31"/>
      <c r="D24" s="31"/>
      <c r="E24" s="31"/>
      <c r="F24" s="31"/>
      <c r="G24" s="31"/>
      <c r="H24" s="31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131" t="s">
        <v>54</v>
      </c>
      <c r="AH24" s="132"/>
    </row>
    <row r="25" spans="1:34" ht="30" customHeight="1" x14ac:dyDescent="0.25">
      <c r="A25" s="40">
        <f t="shared" si="4"/>
        <v>19</v>
      </c>
      <c r="B25" s="38" t="s">
        <v>52</v>
      </c>
      <c r="C25" s="31"/>
      <c r="D25" s="31"/>
      <c r="E25" s="31"/>
      <c r="F25" s="31"/>
      <c r="G25" s="31"/>
      <c r="H25" s="31"/>
      <c r="I25" s="11">
        <v>868.5</v>
      </c>
      <c r="J25" s="12">
        <v>868.5</v>
      </c>
      <c r="K25" s="11">
        <v>868.5</v>
      </c>
      <c r="L25" s="12">
        <v>868.5</v>
      </c>
      <c r="M25" s="11">
        <v>958.5</v>
      </c>
      <c r="N25" s="12">
        <v>958.5</v>
      </c>
      <c r="O25" s="11">
        <v>1283.5</v>
      </c>
      <c r="P25" s="12">
        <v>1283.5</v>
      </c>
      <c r="Q25" s="11">
        <v>1371.5</v>
      </c>
      <c r="R25" s="12">
        <v>1371.5</v>
      </c>
      <c r="S25" s="11">
        <v>1371.5</v>
      </c>
      <c r="T25" s="12">
        <v>1371.5</v>
      </c>
      <c r="U25" s="11">
        <v>1371.5</v>
      </c>
      <c r="V25" s="12">
        <v>1371.5</v>
      </c>
      <c r="W25" s="11">
        <v>1371.5</v>
      </c>
      <c r="X25" s="12">
        <v>1371.5</v>
      </c>
      <c r="Y25" s="11">
        <v>1371.5</v>
      </c>
      <c r="Z25" s="12">
        <v>1371.5</v>
      </c>
      <c r="AA25" s="11">
        <v>1371.5</v>
      </c>
      <c r="AB25" s="12">
        <v>1371.5</v>
      </c>
      <c r="AC25" s="11">
        <v>958.5</v>
      </c>
      <c r="AD25" s="12">
        <v>958.5</v>
      </c>
      <c r="AE25" s="11">
        <v>958.5</v>
      </c>
      <c r="AF25" s="12">
        <v>958.5</v>
      </c>
      <c r="AG25" s="133"/>
      <c r="AH25" s="134"/>
    </row>
    <row r="26" spans="1:34" ht="30" customHeight="1" x14ac:dyDescent="0.25">
      <c r="A26" s="40">
        <f t="shared" si="4"/>
        <v>20</v>
      </c>
      <c r="B26" s="38" t="s">
        <v>53</v>
      </c>
      <c r="C26" s="31"/>
      <c r="D26" s="31"/>
      <c r="E26" s="31"/>
      <c r="F26" s="31"/>
      <c r="G26" s="31"/>
      <c r="H26" s="31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35"/>
      <c r="AH26" s="136"/>
    </row>
    <row r="27" spans="1:34" ht="30" customHeight="1" x14ac:dyDescent="0.25">
      <c r="A27" s="40">
        <f t="shared" si="4"/>
        <v>21</v>
      </c>
      <c r="B27" s="38" t="s">
        <v>36</v>
      </c>
      <c r="C27" s="31"/>
      <c r="D27" s="31"/>
      <c r="E27" s="31"/>
      <c r="F27" s="31"/>
      <c r="G27" s="31"/>
      <c r="H27" s="31"/>
      <c r="I27" s="6">
        <f>I18/I23</f>
        <v>1519.8047090322075</v>
      </c>
      <c r="J27" s="7">
        <f>J18/J23</f>
        <v>1519.8047090322075</v>
      </c>
      <c r="K27" s="6">
        <f t="shared" ref="K27:AE27" si="20">K18/K23</f>
        <v>1519.8047090322075</v>
      </c>
      <c r="L27" s="7">
        <f t="shared" si="20"/>
        <v>1519.8047090322075</v>
      </c>
      <c r="M27" s="6">
        <f t="shared" si="20"/>
        <v>1677.2974249940942</v>
      </c>
      <c r="N27" s="7">
        <f t="shared" si="20"/>
        <v>1677.2974249940942</v>
      </c>
      <c r="O27" s="6">
        <f>O18/O23</f>
        <v>2246.0211215231298</v>
      </c>
      <c r="P27" s="7">
        <f t="shared" si="20"/>
        <v>2246.0211215231298</v>
      </c>
      <c r="Q27" s="6">
        <f t="shared" si="20"/>
        <v>201146.19698838945</v>
      </c>
      <c r="R27" s="7">
        <f t="shared" si="20"/>
        <v>2400.0139993525304</v>
      </c>
      <c r="S27" s="6">
        <f t="shared" si="20"/>
        <v>201146.19698838945</v>
      </c>
      <c r="T27" s="7">
        <f t="shared" si="20"/>
        <v>39535.816468488323</v>
      </c>
      <c r="U27" s="6">
        <f t="shared" si="20"/>
        <v>242428.22269470053</v>
      </c>
      <c r="V27" s="7">
        <f t="shared" si="20"/>
        <v>2400.0139993525304</v>
      </c>
      <c r="W27" s="6">
        <f t="shared" si="20"/>
        <v>242428.22269470053</v>
      </c>
      <c r="X27" s="7">
        <f t="shared" si="20"/>
        <v>2400.0139993525304</v>
      </c>
      <c r="Y27" s="6">
        <f t="shared" si="20"/>
        <v>46494.299638641714</v>
      </c>
      <c r="Z27" s="7">
        <f t="shared" si="20"/>
        <v>2400.0139993525304</v>
      </c>
      <c r="AA27" s="6">
        <f t="shared" si="20"/>
        <v>2400.0139993525304</v>
      </c>
      <c r="AB27" s="7">
        <f t="shared" si="20"/>
        <v>2400.0139993525304</v>
      </c>
      <c r="AC27" s="6">
        <f t="shared" si="20"/>
        <v>1677.2974249940942</v>
      </c>
      <c r="AD27" s="7">
        <f t="shared" si="20"/>
        <v>1677.2974249940942</v>
      </c>
      <c r="AE27" s="6">
        <f t="shared" si="20"/>
        <v>1677.2974249940942</v>
      </c>
      <c r="AF27" s="7">
        <f>AF18/AF23</f>
        <v>1677.2974249940942</v>
      </c>
      <c r="AG27" s="6"/>
      <c r="AH27" s="7">
        <f>I27+J27+K27+L27+M27+N27+O27+P27+Q27+R27+S27+T27+U27+V27+W27+X27+Y27+Z27+AA27+AB27+AC27+AD27+AE27+AF27</f>
        <v>1008214.0850985649</v>
      </c>
    </row>
    <row r="28" spans="1:34" ht="30" customHeight="1" thickBot="1" x14ac:dyDescent="0.3">
      <c r="A28" s="40">
        <f t="shared" si="4"/>
        <v>22</v>
      </c>
      <c r="B28" s="39" t="s">
        <v>37</v>
      </c>
      <c r="C28" s="32"/>
      <c r="D28" s="32"/>
      <c r="E28" s="32"/>
      <c r="F28" s="32"/>
      <c r="G28" s="32"/>
      <c r="H28" s="32"/>
      <c r="I28" s="91">
        <f>I27/(15*86400)</f>
        <v>1.1726888186976909E-3</v>
      </c>
      <c r="J28" s="59">
        <f>J27/(15*86400)</f>
        <v>1.1726888186976909E-3</v>
      </c>
      <c r="K28" s="91">
        <f t="shared" ref="K28:AF28" si="21">K27/(15*86400)</f>
        <v>1.1726888186976909E-3</v>
      </c>
      <c r="L28" s="59">
        <f t="shared" si="21"/>
        <v>1.1726888186976909E-3</v>
      </c>
      <c r="M28" s="91">
        <f t="shared" si="21"/>
        <v>1.29421097607569E-3</v>
      </c>
      <c r="N28" s="59">
        <f t="shared" si="21"/>
        <v>1.29421097607569E-3</v>
      </c>
      <c r="O28" s="91">
        <f t="shared" si="21"/>
        <v>1.7330409888295754E-3</v>
      </c>
      <c r="P28" s="59">
        <f t="shared" si="21"/>
        <v>1.7330409888295754E-3</v>
      </c>
      <c r="Q28" s="91">
        <f t="shared" si="21"/>
        <v>0.15520539891079432</v>
      </c>
      <c r="R28" s="59">
        <f t="shared" si="21"/>
        <v>1.8518626538213969E-3</v>
      </c>
      <c r="S28" s="91">
        <f t="shared" si="21"/>
        <v>0.15520539891079432</v>
      </c>
      <c r="T28" s="59">
        <f t="shared" si="21"/>
        <v>3.0506031225685435E-2</v>
      </c>
      <c r="U28" s="91">
        <f t="shared" si="21"/>
        <v>0.18705881380763931</v>
      </c>
      <c r="V28" s="59">
        <f t="shared" si="21"/>
        <v>1.8518626538213969E-3</v>
      </c>
      <c r="W28" s="91">
        <f t="shared" si="21"/>
        <v>0.18705881380763931</v>
      </c>
      <c r="X28" s="59">
        <f t="shared" si="21"/>
        <v>1.8518626538213969E-3</v>
      </c>
      <c r="Y28" s="91">
        <f t="shared" si="21"/>
        <v>3.5875231202655643E-2</v>
      </c>
      <c r="Z28" s="59">
        <f t="shared" si="21"/>
        <v>1.8518626538213969E-3</v>
      </c>
      <c r="AA28" s="91">
        <f t="shared" si="21"/>
        <v>1.8518626538213969E-3</v>
      </c>
      <c r="AB28" s="59">
        <f t="shared" si="21"/>
        <v>1.8518626538213969E-3</v>
      </c>
      <c r="AC28" s="91">
        <f t="shared" si="21"/>
        <v>1.29421097607569E-3</v>
      </c>
      <c r="AD28" s="59">
        <f t="shared" si="21"/>
        <v>1.29421097607569E-3</v>
      </c>
      <c r="AE28" s="91">
        <f t="shared" si="21"/>
        <v>1.29421097607569E-3</v>
      </c>
      <c r="AF28" s="59">
        <f t="shared" si="21"/>
        <v>1.29421097607569E-3</v>
      </c>
      <c r="AG28" s="91"/>
      <c r="AH28" s="59"/>
    </row>
    <row r="33" spans="7:7" ht="15.75" thickBot="1" x14ac:dyDescent="0.3"/>
    <row r="34" spans="7:7" ht="15.75" thickBot="1" x14ac:dyDescent="0.3">
      <c r="G34" s="61"/>
    </row>
  </sheetData>
  <mergeCells count="28">
    <mergeCell ref="AG24:AH26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  <mergeCell ref="I17:N17"/>
    <mergeCell ref="O17:AA17"/>
    <mergeCell ref="AB17:AF17"/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</mergeCells>
  <pageMargins left="0.7" right="0.7" top="0.75" bottom="0.75" header="0.3" footer="0.3"/>
  <pageSetup paperSize="9" scale="3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66634-4681-46C3-8881-265042674EB9}">
  <dimension ref="A1:AH34"/>
  <sheetViews>
    <sheetView view="pageBreakPreview" zoomScale="60" zoomScaleNormal="100" workbookViewId="0">
      <selection activeCell="Q25" sqref="Q25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1.140625" style="3" bestFit="1" customWidth="1"/>
    <col min="13" max="14" width="11.140625" style="1" bestFit="1" customWidth="1"/>
    <col min="15" max="20" width="14.7109375" style="1" bestFit="1" customWidth="1"/>
    <col min="21" max="21" width="14.140625" style="1" bestFit="1" customWidth="1"/>
    <col min="22" max="22" width="14.7109375" style="1" bestFit="1" customWidth="1"/>
    <col min="23" max="23" width="15.42578125" style="1" bestFit="1" customWidth="1"/>
    <col min="24" max="24" width="11.140625" style="1" bestFit="1" customWidth="1"/>
    <col min="25" max="25" width="14.7109375" style="1" bestFit="1" customWidth="1"/>
    <col min="26" max="26" width="11.140625" style="1" bestFit="1" customWidth="1"/>
    <col min="27" max="27" width="12" style="1" bestFit="1" customWidth="1"/>
    <col min="28" max="32" width="13.5703125" style="1" customWidth="1"/>
    <col min="33" max="33" width="11.28515625" style="3" customWidth="1"/>
    <col min="34" max="34" width="14" style="3" customWidth="1"/>
    <col min="35" max="16384" width="9.140625" style="1"/>
  </cols>
  <sheetData>
    <row r="1" spans="1:34" ht="23.25" customHeight="1" x14ac:dyDescent="0.35">
      <c r="A1" s="122" t="s">
        <v>59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4"/>
    </row>
    <row r="2" spans="1:34" ht="25.5" customHeight="1" x14ac:dyDescent="0.25">
      <c r="A2" s="125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7"/>
    </row>
    <row r="3" spans="1:34" ht="23.25" customHeight="1" thickBot="1" x14ac:dyDescent="0.3">
      <c r="A3" s="128" t="s">
        <v>46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30"/>
    </row>
    <row r="4" spans="1:34" ht="44.25" customHeight="1" thickBot="1" x14ac:dyDescent="0.3">
      <c r="A4" s="103" t="s">
        <v>1</v>
      </c>
      <c r="B4" s="107" t="s">
        <v>2</v>
      </c>
      <c r="C4" s="107" t="s">
        <v>3</v>
      </c>
      <c r="D4" s="109" t="s">
        <v>26</v>
      </c>
      <c r="E4" s="109" t="s">
        <v>27</v>
      </c>
      <c r="F4" s="109" t="s">
        <v>28</v>
      </c>
      <c r="G4" s="109" t="s">
        <v>29</v>
      </c>
      <c r="H4" s="109" t="s">
        <v>38</v>
      </c>
      <c r="I4" s="118" t="s">
        <v>41</v>
      </c>
      <c r="J4" s="119"/>
      <c r="K4" s="118" t="s">
        <v>40</v>
      </c>
      <c r="L4" s="119"/>
      <c r="M4" s="118" t="s">
        <v>4</v>
      </c>
      <c r="N4" s="119"/>
      <c r="O4" s="118" t="s">
        <v>5</v>
      </c>
      <c r="P4" s="119"/>
      <c r="Q4" s="105" t="s">
        <v>6</v>
      </c>
      <c r="R4" s="106"/>
      <c r="S4" s="105" t="s">
        <v>7</v>
      </c>
      <c r="T4" s="106"/>
      <c r="U4" s="105" t="s">
        <v>8</v>
      </c>
      <c r="V4" s="106"/>
      <c r="W4" s="105" t="s">
        <v>9</v>
      </c>
      <c r="X4" s="106"/>
      <c r="Y4" s="105" t="s">
        <v>10</v>
      </c>
      <c r="Z4" s="106"/>
      <c r="AA4" s="105" t="s">
        <v>11</v>
      </c>
      <c r="AB4" s="106"/>
      <c r="AC4" s="105" t="s">
        <v>39</v>
      </c>
      <c r="AD4" s="106"/>
      <c r="AE4" s="105" t="s">
        <v>12</v>
      </c>
      <c r="AF4" s="106"/>
      <c r="AG4" s="110" t="s">
        <v>43</v>
      </c>
      <c r="AH4" s="111"/>
    </row>
    <row r="5" spans="1:34" ht="33" customHeight="1" thickBot="1" x14ac:dyDescent="0.3">
      <c r="A5" s="104"/>
      <c r="B5" s="108"/>
      <c r="C5" s="108"/>
      <c r="D5" s="108"/>
      <c r="E5" s="108"/>
      <c r="F5" s="121"/>
      <c r="G5" s="108"/>
      <c r="H5" s="121"/>
      <c r="I5" s="34" t="s">
        <v>13</v>
      </c>
      <c r="J5" s="35" t="s">
        <v>14</v>
      </c>
      <c r="K5" s="36" t="s">
        <v>13</v>
      </c>
      <c r="L5" s="37" t="s">
        <v>14</v>
      </c>
      <c r="M5" s="34" t="s">
        <v>13</v>
      </c>
      <c r="N5" s="35" t="s">
        <v>14</v>
      </c>
      <c r="O5" s="34" t="s">
        <v>13</v>
      </c>
      <c r="P5" s="35" t="s">
        <v>15</v>
      </c>
      <c r="Q5" s="34" t="s">
        <v>13</v>
      </c>
      <c r="R5" s="35" t="s">
        <v>14</v>
      </c>
      <c r="S5" s="34" t="s">
        <v>13</v>
      </c>
      <c r="T5" s="35" t="s">
        <v>15</v>
      </c>
      <c r="U5" s="34" t="s">
        <v>13</v>
      </c>
      <c r="V5" s="35" t="s">
        <v>14</v>
      </c>
      <c r="W5" s="34" t="s">
        <v>13</v>
      </c>
      <c r="X5" s="35" t="s">
        <v>14</v>
      </c>
      <c r="Y5" s="34" t="s">
        <v>13</v>
      </c>
      <c r="Z5" s="35" t="s">
        <v>15</v>
      </c>
      <c r="AA5" s="34" t="s">
        <v>13</v>
      </c>
      <c r="AB5" s="35" t="s">
        <v>14</v>
      </c>
      <c r="AC5" s="34" t="s">
        <v>13</v>
      </c>
      <c r="AD5" s="35" t="s">
        <v>15</v>
      </c>
      <c r="AE5" s="34" t="s">
        <v>13</v>
      </c>
      <c r="AF5" s="35" t="s">
        <v>14</v>
      </c>
      <c r="AG5" s="81" t="s">
        <v>44</v>
      </c>
      <c r="AH5" s="81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7.5" customHeight="1" x14ac:dyDescent="0.25">
      <c r="A7" s="62">
        <v>1</v>
      </c>
      <c r="B7" s="42" t="s">
        <v>16</v>
      </c>
      <c r="C7" s="60">
        <v>1235</v>
      </c>
      <c r="D7" s="43">
        <f>C7/86.4</f>
        <v>14.293981481481481</v>
      </c>
      <c r="E7" s="43">
        <f>D7/15</f>
        <v>0.95293209876543206</v>
      </c>
      <c r="F7" s="43"/>
      <c r="G7" s="43">
        <f>E7*F7</f>
        <v>0</v>
      </c>
      <c r="H7" s="60">
        <v>2</v>
      </c>
      <c r="I7" s="49"/>
      <c r="J7" s="50"/>
      <c r="K7" s="49"/>
      <c r="L7" s="69"/>
      <c r="M7" s="44"/>
      <c r="N7" s="45"/>
      <c r="O7" s="44"/>
      <c r="P7" s="45"/>
      <c r="Q7" s="44"/>
      <c r="R7" s="45"/>
      <c r="S7" s="44"/>
      <c r="T7" s="45"/>
      <c r="U7" s="47">
        <f>G7*15*86.4</f>
        <v>0</v>
      </c>
      <c r="V7" s="45"/>
      <c r="W7" s="47">
        <f>G7*15*86.4</f>
        <v>0</v>
      </c>
      <c r="X7" s="45"/>
      <c r="Y7" s="44"/>
      <c r="Z7" s="48"/>
      <c r="AA7" s="78"/>
      <c r="AB7" s="48"/>
      <c r="AC7" s="49"/>
      <c r="AD7" s="50"/>
      <c r="AE7" s="49"/>
      <c r="AF7" s="50"/>
      <c r="AG7" s="87">
        <f>F7*H7</f>
        <v>0</v>
      </c>
      <c r="AH7" s="82">
        <f>I7+J7+K7+L7+M7+N7+O7+P7+Q7+R7+S7+T7+U7+V7+W7+X7+Y7+Z7+AA7+AB7+AC7+AD7+AE7+AF7</f>
        <v>0</v>
      </c>
    </row>
    <row r="8" spans="1:34" ht="37.5" customHeight="1" x14ac:dyDescent="0.25">
      <c r="A8" s="40">
        <f>A7+1</f>
        <v>2</v>
      </c>
      <c r="B8" s="38" t="s">
        <v>17</v>
      </c>
      <c r="C8" s="31">
        <v>1235</v>
      </c>
      <c r="D8" s="29">
        <f t="shared" ref="D8:D16" si="1">C8/86.4</f>
        <v>14.293981481481481</v>
      </c>
      <c r="E8" s="29">
        <f t="shared" ref="E8:E16" si="2">D8/15</f>
        <v>0.95293209876543206</v>
      </c>
      <c r="F8" s="96">
        <v>6.4999999999999982</v>
      </c>
      <c r="G8" s="29">
        <f t="shared" ref="G8:G16" si="3">E8*F8</f>
        <v>6.1940586419753068</v>
      </c>
      <c r="H8" s="31">
        <v>4</v>
      </c>
      <c r="I8" s="4"/>
      <c r="J8" s="5"/>
      <c r="K8" s="4"/>
      <c r="L8" s="2"/>
      <c r="M8" s="16"/>
      <c r="N8" s="10"/>
      <c r="O8" s="16"/>
      <c r="P8" s="10"/>
      <c r="Q8" s="8">
        <f>G8*15*86.4</f>
        <v>8027.4999999999982</v>
      </c>
      <c r="R8" s="10"/>
      <c r="S8" s="8">
        <f>G8*15*86.4</f>
        <v>8027.4999999999982</v>
      </c>
      <c r="T8" s="10"/>
      <c r="U8" s="8">
        <f>G8*15*86.4</f>
        <v>8027.4999999999982</v>
      </c>
      <c r="V8" s="10"/>
      <c r="W8" s="8">
        <f>G8*15*86.4</f>
        <v>8027.4999999999982</v>
      </c>
      <c r="X8" s="10"/>
      <c r="Y8" s="16"/>
      <c r="Z8" s="12"/>
      <c r="AA8" s="11"/>
      <c r="AB8" s="12"/>
      <c r="AC8" s="4"/>
      <c r="AD8" s="5"/>
      <c r="AE8" s="4"/>
      <c r="AF8" s="5"/>
      <c r="AG8" s="26">
        <f>F8*H8</f>
        <v>25.999999999999993</v>
      </c>
      <c r="AH8" s="83">
        <f>I8+J8+K8+L8+M8+N8+O8+P8+Q8+R8+S8+T8+U8+V8+W8+X8+Y8+Z8+AA8+AB8+AC8+AD8+AE8+AF8</f>
        <v>32109.999999999993</v>
      </c>
    </row>
    <row r="9" spans="1:34" ht="37.5" customHeight="1" x14ac:dyDescent="0.25">
      <c r="A9" s="40">
        <f t="shared" ref="A9:A28" si="4">A8+1</f>
        <v>3</v>
      </c>
      <c r="B9" s="38" t="s">
        <v>18</v>
      </c>
      <c r="C9" s="31">
        <v>1411</v>
      </c>
      <c r="D9" s="29">
        <f t="shared" si="1"/>
        <v>16.331018518518519</v>
      </c>
      <c r="E9" s="29">
        <f t="shared" si="2"/>
        <v>1.0887345679012346</v>
      </c>
      <c r="F9" s="29"/>
      <c r="G9" s="29">
        <f t="shared" si="3"/>
        <v>0</v>
      </c>
      <c r="H9" s="31"/>
      <c r="I9" s="4"/>
      <c r="J9" s="5"/>
      <c r="K9" s="4"/>
      <c r="L9" s="2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2"/>
      <c r="AA9" s="11"/>
      <c r="AB9" s="12"/>
      <c r="AC9" s="4"/>
      <c r="AD9" s="5"/>
      <c r="AE9" s="4"/>
      <c r="AF9" s="5"/>
      <c r="AG9" s="26">
        <f t="shared" ref="AG9:AG15" si="5">F9*H9</f>
        <v>0</v>
      </c>
      <c r="AH9" s="83">
        <f t="shared" ref="AH9:AH16" si="6">I9+J9+K9+L9+M9+N9+O9+P9+Q9+R9+S9+T9+U9+V9+W9+X9+Y9+Z9+AA9+AB9+AC9+AD9+AE9+AF9</f>
        <v>0</v>
      </c>
    </row>
    <row r="10" spans="1:34" ht="37.5" customHeight="1" x14ac:dyDescent="0.25">
      <c r="A10" s="40">
        <f t="shared" si="4"/>
        <v>4</v>
      </c>
      <c r="B10" s="38" t="s">
        <v>19</v>
      </c>
      <c r="C10" s="31">
        <v>1411</v>
      </c>
      <c r="D10" s="29">
        <f t="shared" si="1"/>
        <v>16.331018518518519</v>
      </c>
      <c r="E10" s="29">
        <f t="shared" si="2"/>
        <v>1.0887345679012346</v>
      </c>
      <c r="F10" s="29"/>
      <c r="G10" s="29">
        <f t="shared" si="3"/>
        <v>0</v>
      </c>
      <c r="H10" s="31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26">
        <f t="shared" si="5"/>
        <v>0</v>
      </c>
      <c r="AH10" s="83">
        <f t="shared" si="6"/>
        <v>0</v>
      </c>
    </row>
    <row r="11" spans="1:34" ht="37.5" customHeight="1" x14ac:dyDescent="0.25">
      <c r="A11" s="40">
        <f t="shared" si="4"/>
        <v>5</v>
      </c>
      <c r="B11" s="38" t="s">
        <v>20</v>
      </c>
      <c r="C11" s="31">
        <v>1411</v>
      </c>
      <c r="D11" s="29">
        <f t="shared" si="1"/>
        <v>16.331018518518519</v>
      </c>
      <c r="E11" s="29">
        <f t="shared" si="2"/>
        <v>1.0887345679012346</v>
      </c>
      <c r="F11" s="96">
        <v>1.27</v>
      </c>
      <c r="G11" s="29">
        <f t="shared" si="3"/>
        <v>1.3826929012345679</v>
      </c>
      <c r="H11" s="31">
        <v>3</v>
      </c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9">
        <f>G11*16*86.4</f>
        <v>1911.4346666666668</v>
      </c>
      <c r="U11" s="8">
        <f>G11*15*86.4</f>
        <v>1791.9700000000003</v>
      </c>
      <c r="V11" s="10"/>
      <c r="W11" s="8">
        <f>G11*15*86.4</f>
        <v>1791.9700000000003</v>
      </c>
      <c r="X11" s="10"/>
      <c r="Y11" s="16"/>
      <c r="Z11" s="12"/>
      <c r="AA11" s="11"/>
      <c r="AB11" s="12"/>
      <c r="AC11" s="4"/>
      <c r="AD11" s="5"/>
      <c r="AE11" s="4"/>
      <c r="AF11" s="5"/>
      <c r="AG11" s="26">
        <f t="shared" si="5"/>
        <v>3.81</v>
      </c>
      <c r="AH11" s="83">
        <f t="shared" si="6"/>
        <v>5495.3746666666675</v>
      </c>
    </row>
    <row r="12" spans="1:34" ht="37.5" customHeight="1" x14ac:dyDescent="0.25">
      <c r="A12" s="40">
        <f t="shared" si="4"/>
        <v>6</v>
      </c>
      <c r="B12" s="38" t="s">
        <v>21</v>
      </c>
      <c r="C12" s="31">
        <v>1235</v>
      </c>
      <c r="D12" s="29">
        <f t="shared" si="1"/>
        <v>14.293981481481481</v>
      </c>
      <c r="E12" s="29">
        <f t="shared" si="2"/>
        <v>0.95293209876543206</v>
      </c>
      <c r="F12" s="29"/>
      <c r="G12" s="29">
        <f t="shared" si="3"/>
        <v>0</v>
      </c>
      <c r="H12" s="31">
        <v>5</v>
      </c>
      <c r="I12" s="4"/>
      <c r="J12" s="5"/>
      <c r="K12" s="4"/>
      <c r="L12" s="2"/>
      <c r="M12" s="16"/>
      <c r="N12" s="10"/>
      <c r="O12" s="16"/>
      <c r="P12" s="10"/>
      <c r="Q12" s="8">
        <f>G12*15*86.4</f>
        <v>0</v>
      </c>
      <c r="R12" s="10"/>
      <c r="S12" s="8">
        <f>G12*15*86.4</f>
        <v>0</v>
      </c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2"/>
      <c r="AA12" s="11"/>
      <c r="AB12" s="12"/>
      <c r="AC12" s="4"/>
      <c r="AD12" s="5"/>
      <c r="AE12" s="4"/>
      <c r="AF12" s="5"/>
      <c r="AG12" s="26">
        <f t="shared" si="5"/>
        <v>0</v>
      </c>
      <c r="AH12" s="83">
        <f t="shared" si="6"/>
        <v>0</v>
      </c>
    </row>
    <row r="13" spans="1:34" ht="37.5" customHeight="1" x14ac:dyDescent="0.25">
      <c r="A13" s="40">
        <f t="shared" si="4"/>
        <v>7</v>
      </c>
      <c r="B13" s="38" t="s">
        <v>22</v>
      </c>
      <c r="C13" s="31">
        <v>1411</v>
      </c>
      <c r="D13" s="29">
        <f t="shared" si="1"/>
        <v>16.331018518518519</v>
      </c>
      <c r="E13" s="29">
        <f t="shared" si="2"/>
        <v>1.0887345679012346</v>
      </c>
      <c r="F13" s="96">
        <v>0.25</v>
      </c>
      <c r="G13" s="29">
        <f t="shared" si="3"/>
        <v>0.27218364197530864</v>
      </c>
      <c r="H13" s="31"/>
      <c r="I13" s="4"/>
      <c r="J13" s="5"/>
      <c r="K13" s="4"/>
      <c r="L13" s="2"/>
      <c r="M13" s="16"/>
      <c r="N13" s="10"/>
      <c r="O13" s="16"/>
      <c r="P13" s="10"/>
      <c r="Q13" s="16"/>
      <c r="R13" s="10"/>
      <c r="S13" s="16"/>
      <c r="T13" s="10"/>
      <c r="U13" s="16"/>
      <c r="V13" s="10"/>
      <c r="W13" s="16"/>
      <c r="X13" s="10"/>
      <c r="Y13" s="16"/>
      <c r="Z13" s="12"/>
      <c r="AA13" s="11"/>
      <c r="AB13" s="12"/>
      <c r="AC13" s="4"/>
      <c r="AD13" s="5"/>
      <c r="AE13" s="4"/>
      <c r="AF13" s="5"/>
      <c r="AG13" s="26">
        <f t="shared" si="5"/>
        <v>0</v>
      </c>
      <c r="AH13" s="83">
        <f t="shared" si="6"/>
        <v>0</v>
      </c>
    </row>
    <row r="14" spans="1:34" ht="37.5" customHeight="1" x14ac:dyDescent="0.25">
      <c r="A14" s="40">
        <f t="shared" si="4"/>
        <v>8</v>
      </c>
      <c r="B14" s="38" t="s">
        <v>23</v>
      </c>
      <c r="C14" s="31">
        <v>1411</v>
      </c>
      <c r="D14" s="29">
        <f t="shared" si="1"/>
        <v>16.331018518518519</v>
      </c>
      <c r="E14" s="29">
        <f t="shared" si="2"/>
        <v>1.0887345679012346</v>
      </c>
      <c r="F14" s="29"/>
      <c r="G14" s="29">
        <f t="shared" si="3"/>
        <v>0</v>
      </c>
      <c r="H14" s="31">
        <v>4</v>
      </c>
      <c r="I14" s="4"/>
      <c r="J14" s="5"/>
      <c r="K14" s="4"/>
      <c r="L14" s="2"/>
      <c r="M14" s="16"/>
      <c r="N14" s="10"/>
      <c r="O14" s="16"/>
      <c r="P14" s="10"/>
      <c r="Q14" s="8">
        <f>G14*15*86.4</f>
        <v>0</v>
      </c>
      <c r="R14" s="10"/>
      <c r="S14" s="8">
        <f>G14*15*86.4</f>
        <v>0</v>
      </c>
      <c r="T14" s="10"/>
      <c r="U14" s="8">
        <f>G14*15*86.4</f>
        <v>0</v>
      </c>
      <c r="V14" s="10"/>
      <c r="W14" s="8">
        <f>G14*15*86.4</f>
        <v>0</v>
      </c>
      <c r="X14" s="10"/>
      <c r="Y14" s="16"/>
      <c r="Z14" s="12"/>
      <c r="AA14" s="11"/>
      <c r="AB14" s="12"/>
      <c r="AC14" s="4"/>
      <c r="AD14" s="5"/>
      <c r="AE14" s="4"/>
      <c r="AF14" s="5"/>
      <c r="AG14" s="26">
        <f t="shared" si="5"/>
        <v>0</v>
      </c>
      <c r="AH14" s="83">
        <f t="shared" si="6"/>
        <v>0</v>
      </c>
    </row>
    <row r="15" spans="1:34" ht="37.5" customHeight="1" x14ac:dyDescent="0.25">
      <c r="A15" s="40">
        <f t="shared" si="4"/>
        <v>9</v>
      </c>
      <c r="B15" s="38" t="s">
        <v>24</v>
      </c>
      <c r="C15" s="31">
        <v>1411</v>
      </c>
      <c r="D15" s="29">
        <f t="shared" si="1"/>
        <v>16.331018518518519</v>
      </c>
      <c r="E15" s="29">
        <f t="shared" si="2"/>
        <v>1.0887345679012346</v>
      </c>
      <c r="F15" s="96">
        <v>0.81</v>
      </c>
      <c r="G15" s="29">
        <f t="shared" si="3"/>
        <v>0.88187500000000008</v>
      </c>
      <c r="H15" s="31">
        <v>5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1142.9100000000001</v>
      </c>
      <c r="R15" s="10"/>
      <c r="S15" s="8">
        <f>G15*15*86.4</f>
        <v>1142.9100000000001</v>
      </c>
      <c r="T15" s="10"/>
      <c r="U15" s="8">
        <f>G15*15*86.4</f>
        <v>1142.9100000000001</v>
      </c>
      <c r="V15" s="10"/>
      <c r="W15" s="8">
        <f>G15*15*86.4</f>
        <v>1142.9100000000001</v>
      </c>
      <c r="X15" s="10"/>
      <c r="Y15" s="8">
        <f>G15*15*86.4</f>
        <v>1142.9100000000001</v>
      </c>
      <c r="Z15" s="12"/>
      <c r="AA15" s="11"/>
      <c r="AB15" s="12"/>
      <c r="AC15" s="4"/>
      <c r="AD15" s="5"/>
      <c r="AE15" s="4"/>
      <c r="AF15" s="5"/>
      <c r="AG15" s="26">
        <f t="shared" si="5"/>
        <v>4.0500000000000007</v>
      </c>
      <c r="AH15" s="83">
        <f t="shared" si="6"/>
        <v>5714.55</v>
      </c>
    </row>
    <row r="16" spans="1:34" ht="37.5" customHeight="1" thickBot="1" x14ac:dyDescent="0.3">
      <c r="A16" s="40">
        <f t="shared" si="4"/>
        <v>10</v>
      </c>
      <c r="B16" s="39" t="s">
        <v>25</v>
      </c>
      <c r="C16" s="32">
        <v>1411</v>
      </c>
      <c r="D16" s="63">
        <f t="shared" si="1"/>
        <v>16.331018518518519</v>
      </c>
      <c r="E16" s="63">
        <f t="shared" si="2"/>
        <v>1.0887345679012346</v>
      </c>
      <c r="F16" s="96">
        <v>0.53</v>
      </c>
      <c r="G16" s="63">
        <f t="shared" si="3"/>
        <v>0.57702932098765436</v>
      </c>
      <c r="H16" s="32">
        <v>2</v>
      </c>
      <c r="I16" s="64"/>
      <c r="J16" s="65"/>
      <c r="K16" s="64"/>
      <c r="L16" s="70"/>
      <c r="M16" s="67"/>
      <c r="N16" s="66"/>
      <c r="O16" s="67"/>
      <c r="P16" s="66"/>
      <c r="Q16" s="67"/>
      <c r="R16" s="66"/>
      <c r="S16" s="67"/>
      <c r="T16" s="66"/>
      <c r="U16" s="68">
        <f>G16*15*86.4</f>
        <v>747.83000000000015</v>
      </c>
      <c r="V16" s="66"/>
      <c r="W16" s="68">
        <f>G16*15*86.4</f>
        <v>747.83000000000015</v>
      </c>
      <c r="X16" s="66"/>
      <c r="Y16" s="67"/>
      <c r="Z16" s="25"/>
      <c r="AA16" s="24"/>
      <c r="AB16" s="25"/>
      <c r="AC16" s="64"/>
      <c r="AD16" s="65"/>
      <c r="AE16" s="64"/>
      <c r="AF16" s="65"/>
      <c r="AG16" s="88">
        <f>F16*H16</f>
        <v>1.06</v>
      </c>
      <c r="AH16" s="84">
        <f t="shared" si="6"/>
        <v>1495.6600000000003</v>
      </c>
    </row>
    <row r="17" spans="1:34" ht="37.5" customHeight="1" x14ac:dyDescent="0.25">
      <c r="A17" s="40">
        <f t="shared" si="4"/>
        <v>11</v>
      </c>
      <c r="B17" s="42" t="s">
        <v>48</v>
      </c>
      <c r="C17" s="31"/>
      <c r="D17" s="31"/>
      <c r="E17" s="31"/>
      <c r="F17" s="31"/>
      <c r="G17" s="31"/>
      <c r="H17" s="31"/>
      <c r="I17" s="102" t="s">
        <v>49</v>
      </c>
      <c r="J17" s="100"/>
      <c r="K17" s="100"/>
      <c r="L17" s="100"/>
      <c r="M17" s="100"/>
      <c r="N17" s="100"/>
      <c r="O17" s="99" t="s">
        <v>50</v>
      </c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100" t="s">
        <v>49</v>
      </c>
      <c r="AC17" s="100"/>
      <c r="AD17" s="100"/>
      <c r="AE17" s="100"/>
      <c r="AF17" s="101"/>
      <c r="AG17" s="94"/>
      <c r="AH17" s="95"/>
    </row>
    <row r="18" spans="1:34" ht="37.5" customHeight="1" x14ac:dyDescent="0.25">
      <c r="A18" s="40">
        <f t="shared" si="4"/>
        <v>12</v>
      </c>
      <c r="B18" s="93" t="s">
        <v>30</v>
      </c>
      <c r="C18" s="28"/>
      <c r="D18" s="28"/>
      <c r="E18" s="28"/>
      <c r="F18" s="28"/>
      <c r="G18" s="28"/>
      <c r="H18" s="79"/>
      <c r="I18" s="86">
        <f>I7+I8+I9+I10+I11+I12+I13+I14+I15+I16+I24+I25+I26</f>
        <v>0</v>
      </c>
      <c r="J18" s="86">
        <f t="shared" ref="J18:AF18" si="7">J7+J8+J9+J10+J11+J12+J13+J14+J15+J16+J24+J25+J26</f>
        <v>0</v>
      </c>
      <c r="K18" s="86">
        <f t="shared" si="7"/>
        <v>0</v>
      </c>
      <c r="L18" s="86">
        <f t="shared" si="7"/>
        <v>0</v>
      </c>
      <c r="M18" s="86">
        <f t="shared" si="7"/>
        <v>0</v>
      </c>
      <c r="N18" s="86">
        <f t="shared" si="7"/>
        <v>0</v>
      </c>
      <c r="O18" s="86">
        <f t="shared" si="7"/>
        <v>0</v>
      </c>
      <c r="P18" s="86">
        <f t="shared" si="7"/>
        <v>0</v>
      </c>
      <c r="Q18" s="86">
        <f t="shared" si="7"/>
        <v>9170.409999999998</v>
      </c>
      <c r="R18" s="86">
        <f t="shared" si="7"/>
        <v>0</v>
      </c>
      <c r="S18" s="86">
        <f t="shared" si="7"/>
        <v>9170.409999999998</v>
      </c>
      <c r="T18" s="86">
        <f t="shared" si="7"/>
        <v>1911.4346666666668</v>
      </c>
      <c r="U18" s="86">
        <f t="shared" si="7"/>
        <v>11710.209999999997</v>
      </c>
      <c r="V18" s="86">
        <f t="shared" si="7"/>
        <v>0</v>
      </c>
      <c r="W18" s="86">
        <f t="shared" si="7"/>
        <v>11710.209999999997</v>
      </c>
      <c r="X18" s="86">
        <f t="shared" si="7"/>
        <v>0</v>
      </c>
      <c r="Y18" s="86">
        <f t="shared" si="7"/>
        <v>1142.9100000000001</v>
      </c>
      <c r="Z18" s="86">
        <f t="shared" si="7"/>
        <v>0</v>
      </c>
      <c r="AA18" s="86">
        <f t="shared" si="7"/>
        <v>0</v>
      </c>
      <c r="AB18" s="86">
        <f t="shared" si="7"/>
        <v>0</v>
      </c>
      <c r="AC18" s="86">
        <f t="shared" si="7"/>
        <v>0</v>
      </c>
      <c r="AD18" s="86">
        <f t="shared" si="7"/>
        <v>0</v>
      </c>
      <c r="AE18" s="86">
        <f t="shared" si="7"/>
        <v>0</v>
      </c>
      <c r="AF18" s="86">
        <f t="shared" si="7"/>
        <v>0</v>
      </c>
      <c r="AG18" s="86">
        <f>AG7+AG8+AG9+AG10+AG11+AG12+AG13+AG14+AG15+AG16</f>
        <v>34.919999999999995</v>
      </c>
      <c r="AH18" s="85">
        <f>I18+J18+K18+L18+M18+N18+O18+P18+Q18+R18+S18+T18+U18+V18+W18+X18+Y18+Z18+AA18+AB18+AC18+AD18+AE18+AF18</f>
        <v>44815.584666666662</v>
      </c>
    </row>
    <row r="19" spans="1:34" ht="37.5" customHeight="1" x14ac:dyDescent="0.25">
      <c r="A19" s="40">
        <f t="shared" si="4"/>
        <v>13</v>
      </c>
      <c r="B19" s="38" t="s">
        <v>31</v>
      </c>
      <c r="C19" s="31"/>
      <c r="D19" s="31"/>
      <c r="E19" s="31"/>
      <c r="F19" s="31"/>
      <c r="G19" s="31"/>
      <c r="H19" s="31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7.5" customHeight="1" x14ac:dyDescent="0.25">
      <c r="A20" s="40">
        <f t="shared" si="4"/>
        <v>14</v>
      </c>
      <c r="B20" s="38" t="s">
        <v>32</v>
      </c>
      <c r="C20" s="31"/>
      <c r="D20" s="31"/>
      <c r="E20" s="31"/>
      <c r="F20" s="31"/>
      <c r="G20" s="51"/>
      <c r="H20" s="51"/>
      <c r="I20" s="89">
        <v>0.9</v>
      </c>
      <c r="J20" s="90">
        <f>I20</f>
        <v>0.9</v>
      </c>
      <c r="K20" s="89">
        <v>0.9</v>
      </c>
      <c r="L20" s="90">
        <f t="shared" si="8"/>
        <v>0.9</v>
      </c>
      <c r="M20" s="89">
        <v>0.9</v>
      </c>
      <c r="N20" s="90">
        <f t="shared" si="9"/>
        <v>0.9</v>
      </c>
      <c r="O20" s="89">
        <v>0.9</v>
      </c>
      <c r="P20" s="90">
        <f t="shared" si="10"/>
        <v>0.9</v>
      </c>
      <c r="Q20" s="89">
        <v>0.9</v>
      </c>
      <c r="R20" s="90">
        <f t="shared" si="11"/>
        <v>0.9</v>
      </c>
      <c r="S20" s="89">
        <v>0.9</v>
      </c>
      <c r="T20" s="90">
        <f t="shared" si="12"/>
        <v>0.9</v>
      </c>
      <c r="U20" s="89">
        <v>0.9</v>
      </c>
      <c r="V20" s="90">
        <f t="shared" si="13"/>
        <v>0.9</v>
      </c>
      <c r="W20" s="89">
        <v>0.9</v>
      </c>
      <c r="X20" s="90">
        <f t="shared" si="14"/>
        <v>0.9</v>
      </c>
      <c r="Y20" s="89">
        <v>0.9</v>
      </c>
      <c r="Z20" s="90">
        <f t="shared" si="15"/>
        <v>0.9</v>
      </c>
      <c r="AA20" s="89">
        <v>0.9</v>
      </c>
      <c r="AB20" s="90">
        <f t="shared" si="16"/>
        <v>0.9</v>
      </c>
      <c r="AC20" s="89">
        <v>0.9</v>
      </c>
      <c r="AD20" s="90">
        <f t="shared" si="17"/>
        <v>0.9</v>
      </c>
      <c r="AE20" s="89">
        <v>0.9</v>
      </c>
      <c r="AF20" s="90">
        <f t="shared" si="18"/>
        <v>0.9</v>
      </c>
      <c r="AG20" s="11"/>
      <c r="AH20" s="12"/>
    </row>
    <row r="21" spans="1:34" ht="37.5" customHeight="1" x14ac:dyDescent="0.25">
      <c r="A21" s="40">
        <f t="shared" si="4"/>
        <v>15</v>
      </c>
      <c r="B21" s="38" t="s">
        <v>33</v>
      </c>
      <c r="C21" s="31"/>
      <c r="D21" s="31"/>
      <c r="E21" s="31"/>
      <c r="F21" s="31"/>
      <c r="G21" s="31"/>
      <c r="H21" s="31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7.5" customHeight="1" x14ac:dyDescent="0.25">
      <c r="A22" s="40">
        <f t="shared" si="4"/>
        <v>16</v>
      </c>
      <c r="B22" s="38" t="s">
        <v>34</v>
      </c>
      <c r="C22" s="31"/>
      <c r="D22" s="31"/>
      <c r="E22" s="31"/>
      <c r="F22" s="31"/>
      <c r="G22" s="31"/>
      <c r="H22" s="31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7.5" customHeight="1" x14ac:dyDescent="0.25">
      <c r="A23" s="40">
        <f t="shared" si="4"/>
        <v>17</v>
      </c>
      <c r="B23" s="38" t="s">
        <v>35</v>
      </c>
      <c r="C23" s="31"/>
      <c r="D23" s="31"/>
      <c r="E23" s="31"/>
      <c r="F23" s="31"/>
      <c r="G23" s="31"/>
      <c r="H23" s="31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7.5" customHeight="1" x14ac:dyDescent="0.25">
      <c r="A24" s="40">
        <f t="shared" si="4"/>
        <v>18</v>
      </c>
      <c r="B24" s="38" t="s">
        <v>51</v>
      </c>
      <c r="C24" s="31"/>
      <c r="D24" s="31"/>
      <c r="E24" s="31"/>
      <c r="F24" s="31"/>
      <c r="G24" s="31"/>
      <c r="H24" s="31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131" t="s">
        <v>54</v>
      </c>
      <c r="AH24" s="132"/>
    </row>
    <row r="25" spans="1:34" ht="37.5" customHeight="1" x14ac:dyDescent="0.25">
      <c r="A25" s="40">
        <f t="shared" si="4"/>
        <v>19</v>
      </c>
      <c r="B25" s="38" t="s">
        <v>52</v>
      </c>
      <c r="C25" s="31"/>
      <c r="D25" s="31"/>
      <c r="E25" s="31"/>
      <c r="F25" s="31"/>
      <c r="G25" s="31"/>
      <c r="H25" s="31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133"/>
      <c r="AH25" s="134"/>
    </row>
    <row r="26" spans="1:34" ht="37.5" customHeight="1" x14ac:dyDescent="0.25">
      <c r="A26" s="40">
        <f t="shared" si="4"/>
        <v>20</v>
      </c>
      <c r="B26" s="38" t="s">
        <v>53</v>
      </c>
      <c r="C26" s="31"/>
      <c r="D26" s="31"/>
      <c r="E26" s="31"/>
      <c r="F26" s="31"/>
      <c r="G26" s="31"/>
      <c r="H26" s="31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35"/>
      <c r="AH26" s="136"/>
    </row>
    <row r="27" spans="1:34" ht="37.5" customHeight="1" x14ac:dyDescent="0.25">
      <c r="A27" s="40">
        <f t="shared" si="4"/>
        <v>21</v>
      </c>
      <c r="B27" s="38" t="s">
        <v>36</v>
      </c>
      <c r="C27" s="31"/>
      <c r="D27" s="31"/>
      <c r="E27" s="31"/>
      <c r="F27" s="31"/>
      <c r="G27" s="31"/>
      <c r="H27" s="31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0</v>
      </c>
      <c r="P27" s="7">
        <f t="shared" si="20"/>
        <v>0</v>
      </c>
      <c r="Q27" s="6">
        <f t="shared" si="20"/>
        <v>16047.475304267176</v>
      </c>
      <c r="R27" s="7">
        <f t="shared" si="20"/>
        <v>0</v>
      </c>
      <c r="S27" s="6">
        <f t="shared" si="20"/>
        <v>16047.475304267176</v>
      </c>
      <c r="T27" s="7">
        <f t="shared" si="20"/>
        <v>3344.8559670781897</v>
      </c>
      <c r="U27" s="6">
        <f t="shared" si="20"/>
        <v>20491.919748711618</v>
      </c>
      <c r="V27" s="7">
        <f t="shared" si="20"/>
        <v>0</v>
      </c>
      <c r="W27" s="6">
        <f t="shared" si="20"/>
        <v>20491.919748711618</v>
      </c>
      <c r="X27" s="7">
        <f t="shared" si="20"/>
        <v>0</v>
      </c>
      <c r="Y27" s="6">
        <f t="shared" si="20"/>
        <v>2000.0000000000005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78423.646073035779</v>
      </c>
    </row>
    <row r="28" spans="1:34" ht="37.5" customHeight="1" thickBot="1" x14ac:dyDescent="0.3">
      <c r="A28" s="40">
        <f t="shared" si="4"/>
        <v>22</v>
      </c>
      <c r="B28" s="39" t="s">
        <v>37</v>
      </c>
      <c r="C28" s="32"/>
      <c r="D28" s="32"/>
      <c r="E28" s="32"/>
      <c r="F28" s="32"/>
      <c r="G28" s="32"/>
      <c r="H28" s="32"/>
      <c r="I28" s="91">
        <f>I27/(15*86400)</f>
        <v>0</v>
      </c>
      <c r="J28" s="59">
        <f>J27/(15*86400)</f>
        <v>0</v>
      </c>
      <c r="K28" s="91">
        <f t="shared" ref="K28:AF28" si="21">K27/(15*86400)</f>
        <v>0</v>
      </c>
      <c r="L28" s="59">
        <f t="shared" si="21"/>
        <v>0</v>
      </c>
      <c r="M28" s="91">
        <f t="shared" si="21"/>
        <v>0</v>
      </c>
      <c r="N28" s="59">
        <f t="shared" si="21"/>
        <v>0</v>
      </c>
      <c r="O28" s="91">
        <f t="shared" si="21"/>
        <v>0</v>
      </c>
      <c r="P28" s="59">
        <f t="shared" si="21"/>
        <v>0</v>
      </c>
      <c r="Q28" s="91">
        <f t="shared" si="21"/>
        <v>1.2382311191564179E-2</v>
      </c>
      <c r="R28" s="59">
        <f t="shared" si="21"/>
        <v>0</v>
      </c>
      <c r="S28" s="91">
        <f t="shared" si="21"/>
        <v>1.2382311191564179E-2</v>
      </c>
      <c r="T28" s="59">
        <f t="shared" si="21"/>
        <v>2.5809073820047758E-3</v>
      </c>
      <c r="U28" s="91">
        <f t="shared" si="21"/>
        <v>1.581166647277131E-2</v>
      </c>
      <c r="V28" s="59">
        <f t="shared" si="21"/>
        <v>0</v>
      </c>
      <c r="W28" s="91">
        <f t="shared" si="21"/>
        <v>1.581166647277131E-2</v>
      </c>
      <c r="X28" s="59">
        <f t="shared" si="21"/>
        <v>0</v>
      </c>
      <c r="Y28" s="91">
        <f t="shared" si="21"/>
        <v>1.5432098765432102E-3</v>
      </c>
      <c r="Z28" s="59">
        <f t="shared" si="21"/>
        <v>0</v>
      </c>
      <c r="AA28" s="91">
        <f t="shared" si="21"/>
        <v>0</v>
      </c>
      <c r="AB28" s="59">
        <f t="shared" si="21"/>
        <v>0</v>
      </c>
      <c r="AC28" s="91">
        <f t="shared" si="21"/>
        <v>0</v>
      </c>
      <c r="AD28" s="59">
        <f t="shared" si="21"/>
        <v>0</v>
      </c>
      <c r="AE28" s="91">
        <f t="shared" si="21"/>
        <v>0</v>
      </c>
      <c r="AF28" s="59">
        <f t="shared" si="21"/>
        <v>0</v>
      </c>
      <c r="AG28" s="91"/>
      <c r="AH28" s="59"/>
    </row>
    <row r="33" spans="7:7" ht="15.75" thickBot="1" x14ac:dyDescent="0.3"/>
    <row r="34" spans="7:7" ht="15.75" thickBot="1" x14ac:dyDescent="0.3">
      <c r="G34" s="61"/>
    </row>
  </sheetData>
  <mergeCells count="28">
    <mergeCell ref="AG24:AH26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  <mergeCell ref="I17:N17"/>
    <mergeCell ref="O17:AA17"/>
    <mergeCell ref="AB17:AF17"/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</mergeCells>
  <pageMargins left="0.7" right="0.7" top="0.75" bottom="0.75" header="0.3" footer="0.3"/>
  <pageSetup paperSize="9"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F6560-C7D5-43B8-BFA9-644C176335D4}">
  <dimension ref="A1:AH34"/>
  <sheetViews>
    <sheetView view="pageBreakPreview" zoomScale="60" zoomScaleNormal="100" workbookViewId="0">
      <selection activeCell="A2" sqref="A2:AH2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1.140625" style="3" bestFit="1" customWidth="1"/>
    <col min="13" max="14" width="11.140625" style="1" bestFit="1" customWidth="1"/>
    <col min="15" max="20" width="14.7109375" style="1" bestFit="1" customWidth="1"/>
    <col min="21" max="21" width="14.140625" style="1" bestFit="1" customWidth="1"/>
    <col min="22" max="22" width="14.7109375" style="1" bestFit="1" customWidth="1"/>
    <col min="23" max="23" width="15.42578125" style="1" bestFit="1" customWidth="1"/>
    <col min="24" max="24" width="11.140625" style="1" bestFit="1" customWidth="1"/>
    <col min="25" max="25" width="14.7109375" style="1" bestFit="1" customWidth="1"/>
    <col min="26" max="26" width="11.140625" style="1" bestFit="1" customWidth="1"/>
    <col min="27" max="27" width="12" style="1" bestFit="1" customWidth="1"/>
    <col min="28" max="32" width="13.5703125" style="1" customWidth="1"/>
    <col min="33" max="33" width="11.28515625" style="3" customWidth="1"/>
    <col min="34" max="34" width="16.42578125" style="3" customWidth="1"/>
    <col min="35" max="16384" width="9.140625" style="1"/>
  </cols>
  <sheetData>
    <row r="1" spans="1:34" ht="23.25" customHeight="1" x14ac:dyDescent="0.35">
      <c r="A1" s="122" t="s">
        <v>60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4"/>
    </row>
    <row r="2" spans="1:34" ht="25.5" customHeight="1" x14ac:dyDescent="0.25">
      <c r="A2" s="125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7"/>
    </row>
    <row r="3" spans="1:34" ht="23.25" customHeight="1" thickBot="1" x14ac:dyDescent="0.3">
      <c r="A3" s="128" t="s">
        <v>46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30"/>
    </row>
    <row r="4" spans="1:34" ht="44.25" customHeight="1" thickBot="1" x14ac:dyDescent="0.3">
      <c r="A4" s="103" t="s">
        <v>1</v>
      </c>
      <c r="B4" s="107" t="s">
        <v>2</v>
      </c>
      <c r="C4" s="107" t="s">
        <v>3</v>
      </c>
      <c r="D4" s="109" t="s">
        <v>26</v>
      </c>
      <c r="E4" s="109" t="s">
        <v>27</v>
      </c>
      <c r="F4" s="109" t="s">
        <v>28</v>
      </c>
      <c r="G4" s="109" t="s">
        <v>29</v>
      </c>
      <c r="H4" s="109" t="s">
        <v>38</v>
      </c>
      <c r="I4" s="118" t="s">
        <v>41</v>
      </c>
      <c r="J4" s="119"/>
      <c r="K4" s="118" t="s">
        <v>40</v>
      </c>
      <c r="L4" s="119"/>
      <c r="M4" s="118" t="s">
        <v>4</v>
      </c>
      <c r="N4" s="119"/>
      <c r="O4" s="118" t="s">
        <v>5</v>
      </c>
      <c r="P4" s="119"/>
      <c r="Q4" s="105" t="s">
        <v>6</v>
      </c>
      <c r="R4" s="106"/>
      <c r="S4" s="105" t="s">
        <v>7</v>
      </c>
      <c r="T4" s="106"/>
      <c r="U4" s="105" t="s">
        <v>8</v>
      </c>
      <c r="V4" s="106"/>
      <c r="W4" s="105" t="s">
        <v>9</v>
      </c>
      <c r="X4" s="106"/>
      <c r="Y4" s="105" t="s">
        <v>10</v>
      </c>
      <c r="Z4" s="106"/>
      <c r="AA4" s="105" t="s">
        <v>11</v>
      </c>
      <c r="AB4" s="106"/>
      <c r="AC4" s="105" t="s">
        <v>39</v>
      </c>
      <c r="AD4" s="106"/>
      <c r="AE4" s="105" t="s">
        <v>12</v>
      </c>
      <c r="AF4" s="106"/>
      <c r="AG4" s="110" t="s">
        <v>43</v>
      </c>
      <c r="AH4" s="111"/>
    </row>
    <row r="5" spans="1:34" ht="33" customHeight="1" thickBot="1" x14ac:dyDescent="0.3">
      <c r="A5" s="104"/>
      <c r="B5" s="108"/>
      <c r="C5" s="108"/>
      <c r="D5" s="108"/>
      <c r="E5" s="108"/>
      <c r="F5" s="121"/>
      <c r="G5" s="108"/>
      <c r="H5" s="121"/>
      <c r="I5" s="34" t="s">
        <v>13</v>
      </c>
      <c r="J5" s="35" t="s">
        <v>14</v>
      </c>
      <c r="K5" s="36" t="s">
        <v>13</v>
      </c>
      <c r="L5" s="37" t="s">
        <v>14</v>
      </c>
      <c r="M5" s="34" t="s">
        <v>13</v>
      </c>
      <c r="N5" s="35" t="s">
        <v>14</v>
      </c>
      <c r="O5" s="34" t="s">
        <v>13</v>
      </c>
      <c r="P5" s="35" t="s">
        <v>15</v>
      </c>
      <c r="Q5" s="34" t="s">
        <v>13</v>
      </c>
      <c r="R5" s="35" t="s">
        <v>14</v>
      </c>
      <c r="S5" s="34" t="s">
        <v>13</v>
      </c>
      <c r="T5" s="35" t="s">
        <v>15</v>
      </c>
      <c r="U5" s="34" t="s">
        <v>13</v>
      </c>
      <c r="V5" s="35" t="s">
        <v>14</v>
      </c>
      <c r="W5" s="34" t="s">
        <v>13</v>
      </c>
      <c r="X5" s="35" t="s">
        <v>14</v>
      </c>
      <c r="Y5" s="34" t="s">
        <v>13</v>
      </c>
      <c r="Z5" s="35" t="s">
        <v>15</v>
      </c>
      <c r="AA5" s="34" t="s">
        <v>13</v>
      </c>
      <c r="AB5" s="35" t="s">
        <v>14</v>
      </c>
      <c r="AC5" s="34" t="s">
        <v>13</v>
      </c>
      <c r="AD5" s="35" t="s">
        <v>15</v>
      </c>
      <c r="AE5" s="34" t="s">
        <v>13</v>
      </c>
      <c r="AF5" s="35" t="s">
        <v>14</v>
      </c>
      <c r="AG5" s="81" t="s">
        <v>44</v>
      </c>
      <c r="AH5" s="81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29.25" customHeight="1" x14ac:dyDescent="0.25">
      <c r="A7" s="62">
        <v>1</v>
      </c>
      <c r="B7" s="42" t="s">
        <v>16</v>
      </c>
      <c r="C7" s="60">
        <v>1235</v>
      </c>
      <c r="D7" s="43">
        <f>C7/86.4</f>
        <v>14.293981481481481</v>
      </c>
      <c r="E7" s="43">
        <f>D7/15</f>
        <v>0.95293209876543206</v>
      </c>
      <c r="F7" s="96">
        <v>14.13</v>
      </c>
      <c r="G7" s="43">
        <f>E7*F7</f>
        <v>13.464930555555556</v>
      </c>
      <c r="H7" s="60">
        <v>2</v>
      </c>
      <c r="I7" s="49"/>
      <c r="J7" s="50"/>
      <c r="K7" s="49"/>
      <c r="L7" s="69"/>
      <c r="M7" s="44"/>
      <c r="N7" s="45"/>
      <c r="O7" s="44"/>
      <c r="P7" s="45"/>
      <c r="Q7" s="44"/>
      <c r="R7" s="45"/>
      <c r="S7" s="44"/>
      <c r="T7" s="45"/>
      <c r="U7" s="47">
        <f>G7*15*86.4</f>
        <v>17450.550000000003</v>
      </c>
      <c r="V7" s="45"/>
      <c r="W7" s="47">
        <f>G7*15*86.4</f>
        <v>17450.550000000003</v>
      </c>
      <c r="X7" s="45"/>
      <c r="Y7" s="44"/>
      <c r="Z7" s="48"/>
      <c r="AA7" s="78"/>
      <c r="AB7" s="48"/>
      <c r="AC7" s="49"/>
      <c r="AD7" s="50"/>
      <c r="AE7" s="49"/>
      <c r="AF7" s="50"/>
      <c r="AG7" s="87">
        <f>F7*H7</f>
        <v>28.26</v>
      </c>
      <c r="AH7" s="82">
        <f>I7+J7+K7+L7+M7+N7+O7+P7+Q7+R7+S7+T7+U7+V7+W7+X7+Y7+Z7+AA7+AB7+AC7+AD7+AE7+AF7</f>
        <v>34901.100000000006</v>
      </c>
    </row>
    <row r="8" spans="1:34" ht="29.25" customHeight="1" x14ac:dyDescent="0.25">
      <c r="A8" s="40">
        <f>A7+1</f>
        <v>2</v>
      </c>
      <c r="B8" s="38" t="s">
        <v>17</v>
      </c>
      <c r="C8" s="31">
        <v>1235</v>
      </c>
      <c r="D8" s="29">
        <f t="shared" ref="D8:D16" si="1">C8/86.4</f>
        <v>14.293981481481481</v>
      </c>
      <c r="E8" s="29">
        <f t="shared" ref="E8:E16" si="2">D8/15</f>
        <v>0.95293209876543206</v>
      </c>
      <c r="F8" s="96">
        <v>12.8</v>
      </c>
      <c r="G8" s="29">
        <f t="shared" ref="G8:G16" si="3">E8*F8</f>
        <v>12.197530864197532</v>
      </c>
      <c r="H8" s="31">
        <v>4</v>
      </c>
      <c r="I8" s="4"/>
      <c r="J8" s="5"/>
      <c r="K8" s="4"/>
      <c r="L8" s="2"/>
      <c r="M8" s="16"/>
      <c r="N8" s="10"/>
      <c r="O8" s="16"/>
      <c r="P8" s="10"/>
      <c r="Q8" s="8">
        <f>G8*15*86.4</f>
        <v>15808.000000000004</v>
      </c>
      <c r="R8" s="10"/>
      <c r="S8" s="8">
        <f>G8*15*86.4</f>
        <v>15808.000000000004</v>
      </c>
      <c r="T8" s="10"/>
      <c r="U8" s="8">
        <f>G8*15*86.4</f>
        <v>15808.000000000004</v>
      </c>
      <c r="V8" s="10"/>
      <c r="W8" s="8">
        <f>G8*15*86.4</f>
        <v>15808.000000000004</v>
      </c>
      <c r="X8" s="10"/>
      <c r="Y8" s="16"/>
      <c r="Z8" s="12"/>
      <c r="AA8" s="11"/>
      <c r="AB8" s="12"/>
      <c r="AC8" s="4"/>
      <c r="AD8" s="5"/>
      <c r="AE8" s="4"/>
      <c r="AF8" s="5"/>
      <c r="AG8" s="26">
        <f>F8*H8</f>
        <v>51.2</v>
      </c>
      <c r="AH8" s="83">
        <f>I8+J8+K8+L8+M8+N8+O8+P8+Q8+R8+S8+T8+U8+V8+W8+X8+Y8+Z8+AA8+AB8+AC8+AD8+AE8+AF8</f>
        <v>63232.000000000015</v>
      </c>
    </row>
    <row r="9" spans="1:34" ht="42.75" customHeight="1" x14ac:dyDescent="0.25">
      <c r="A9" s="40">
        <f t="shared" ref="A9:A28" si="4">A8+1</f>
        <v>3</v>
      </c>
      <c r="B9" s="38" t="s">
        <v>18</v>
      </c>
      <c r="C9" s="31">
        <v>1411</v>
      </c>
      <c r="D9" s="29">
        <f t="shared" si="1"/>
        <v>16.331018518518519</v>
      </c>
      <c r="E9" s="29">
        <f t="shared" si="2"/>
        <v>1.0887345679012346</v>
      </c>
      <c r="F9" s="29"/>
      <c r="G9" s="29">
        <f t="shared" si="3"/>
        <v>0</v>
      </c>
      <c r="H9" s="31"/>
      <c r="I9" s="4"/>
      <c r="J9" s="5"/>
      <c r="K9" s="4"/>
      <c r="L9" s="2"/>
      <c r="M9" s="16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6"/>
      <c r="Z9" s="12"/>
      <c r="AA9" s="11"/>
      <c r="AB9" s="12"/>
      <c r="AC9" s="4"/>
      <c r="AD9" s="5"/>
      <c r="AE9" s="4"/>
      <c r="AF9" s="5"/>
      <c r="AG9" s="26">
        <f t="shared" ref="AG9:AG15" si="5">F9*H9</f>
        <v>0</v>
      </c>
      <c r="AH9" s="83">
        <f t="shared" ref="AH9:AH16" si="6">I9+J9+K9+L9+M9+N9+O9+P9+Q9+R9+S9+T9+U9+V9+W9+X9+Y9+Z9+AA9+AB9+AC9+AD9+AE9+AF9</f>
        <v>0</v>
      </c>
    </row>
    <row r="10" spans="1:34" ht="35.25" customHeight="1" x14ac:dyDescent="0.25">
      <c r="A10" s="40">
        <f t="shared" si="4"/>
        <v>4</v>
      </c>
      <c r="B10" s="38" t="s">
        <v>19</v>
      </c>
      <c r="C10" s="31">
        <v>1411</v>
      </c>
      <c r="D10" s="29">
        <f t="shared" si="1"/>
        <v>16.331018518518519</v>
      </c>
      <c r="E10" s="29">
        <f t="shared" si="2"/>
        <v>1.0887345679012346</v>
      </c>
      <c r="F10" s="96">
        <v>3.77</v>
      </c>
      <c r="G10" s="29">
        <f t="shared" si="3"/>
        <v>4.1045293209876546</v>
      </c>
      <c r="H10" s="31"/>
      <c r="I10" s="4"/>
      <c r="J10" s="5"/>
      <c r="K10" s="4"/>
      <c r="L10" s="2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2"/>
      <c r="AA10" s="11"/>
      <c r="AB10" s="12"/>
      <c r="AC10" s="4"/>
      <c r="AD10" s="5"/>
      <c r="AE10" s="4"/>
      <c r="AF10" s="5"/>
      <c r="AG10" s="26">
        <f t="shared" si="5"/>
        <v>0</v>
      </c>
      <c r="AH10" s="83">
        <f t="shared" si="6"/>
        <v>0</v>
      </c>
    </row>
    <row r="11" spans="1:34" ht="29.25" customHeight="1" x14ac:dyDescent="0.25">
      <c r="A11" s="40">
        <f t="shared" si="4"/>
        <v>5</v>
      </c>
      <c r="B11" s="38" t="s">
        <v>20</v>
      </c>
      <c r="C11" s="31">
        <v>1411</v>
      </c>
      <c r="D11" s="29">
        <f t="shared" si="1"/>
        <v>16.331018518518519</v>
      </c>
      <c r="E11" s="29">
        <f t="shared" si="2"/>
        <v>1.0887345679012346</v>
      </c>
      <c r="F11" s="29">
        <v>37.99</v>
      </c>
      <c r="G11" s="29">
        <f t="shared" si="3"/>
        <v>41.361026234567902</v>
      </c>
      <c r="H11" s="31">
        <v>3</v>
      </c>
      <c r="I11" s="4"/>
      <c r="J11" s="5"/>
      <c r="K11" s="4"/>
      <c r="L11" s="2"/>
      <c r="M11" s="16"/>
      <c r="N11" s="10"/>
      <c r="O11" s="16"/>
      <c r="P11" s="10"/>
      <c r="Q11" s="16"/>
      <c r="R11" s="10"/>
      <c r="S11" s="16"/>
      <c r="T11" s="9">
        <f>G11*16*86.4</f>
        <v>57177.48266666667</v>
      </c>
      <c r="U11" s="8">
        <f>G11*15*86.4</f>
        <v>53603.89</v>
      </c>
      <c r="V11" s="10"/>
      <c r="W11" s="8">
        <f>G11*15*86.4</f>
        <v>53603.89</v>
      </c>
      <c r="X11" s="10"/>
      <c r="Y11" s="16"/>
      <c r="Z11" s="12"/>
      <c r="AA11" s="11"/>
      <c r="AB11" s="12"/>
      <c r="AC11" s="4"/>
      <c r="AD11" s="5"/>
      <c r="AE11" s="4"/>
      <c r="AF11" s="5"/>
      <c r="AG11" s="26">
        <f t="shared" si="5"/>
        <v>113.97</v>
      </c>
      <c r="AH11" s="83">
        <f t="shared" si="6"/>
        <v>164385.26266666665</v>
      </c>
    </row>
    <row r="12" spans="1:34" ht="42" customHeight="1" x14ac:dyDescent="0.25">
      <c r="A12" s="40">
        <f t="shared" si="4"/>
        <v>6</v>
      </c>
      <c r="B12" s="38" t="s">
        <v>21</v>
      </c>
      <c r="C12" s="31">
        <v>1235</v>
      </c>
      <c r="D12" s="29">
        <f t="shared" si="1"/>
        <v>14.293981481481481</v>
      </c>
      <c r="E12" s="29">
        <f t="shared" si="2"/>
        <v>0.95293209876543206</v>
      </c>
      <c r="F12" s="96">
        <v>8.1999999999999993</v>
      </c>
      <c r="G12" s="29">
        <f t="shared" si="3"/>
        <v>7.8140432098765418</v>
      </c>
      <c r="H12" s="31">
        <v>5</v>
      </c>
      <c r="I12" s="4"/>
      <c r="J12" s="5"/>
      <c r="K12" s="4"/>
      <c r="L12" s="2"/>
      <c r="M12" s="16"/>
      <c r="N12" s="10"/>
      <c r="O12" s="16"/>
      <c r="P12" s="10"/>
      <c r="Q12" s="8">
        <f>G12*15*86.4</f>
        <v>10126.999999999998</v>
      </c>
      <c r="R12" s="10"/>
      <c r="S12" s="8">
        <f>G12*15*86.4</f>
        <v>10126.999999999998</v>
      </c>
      <c r="T12" s="10"/>
      <c r="U12" s="8">
        <f>G12*15*86.4</f>
        <v>10126.999999999998</v>
      </c>
      <c r="V12" s="10"/>
      <c r="W12" s="8">
        <f>G12*15*86.4</f>
        <v>10126.999999999998</v>
      </c>
      <c r="X12" s="10"/>
      <c r="Y12" s="8">
        <f>G12*15*86.4</f>
        <v>10126.999999999998</v>
      </c>
      <c r="Z12" s="12"/>
      <c r="AA12" s="11"/>
      <c r="AB12" s="12"/>
      <c r="AC12" s="4"/>
      <c r="AD12" s="5"/>
      <c r="AE12" s="4"/>
      <c r="AF12" s="5"/>
      <c r="AG12" s="26">
        <f t="shared" si="5"/>
        <v>41</v>
      </c>
      <c r="AH12" s="83">
        <f t="shared" si="6"/>
        <v>50634.999999999993</v>
      </c>
    </row>
    <row r="13" spans="1:34" ht="29.25" customHeight="1" x14ac:dyDescent="0.25">
      <c r="A13" s="40">
        <f t="shared" si="4"/>
        <v>7</v>
      </c>
      <c r="B13" s="38" t="s">
        <v>22</v>
      </c>
      <c r="C13" s="31">
        <v>1411</v>
      </c>
      <c r="D13" s="29">
        <f t="shared" si="1"/>
        <v>16.331018518518519</v>
      </c>
      <c r="E13" s="29">
        <f t="shared" si="2"/>
        <v>1.0887345679012346</v>
      </c>
      <c r="F13" s="96">
        <v>2</v>
      </c>
      <c r="G13" s="29">
        <f t="shared" si="3"/>
        <v>2.1774691358024691</v>
      </c>
      <c r="H13" s="31"/>
      <c r="I13" s="4"/>
      <c r="J13" s="5"/>
      <c r="K13" s="4"/>
      <c r="L13" s="2"/>
      <c r="M13" s="16"/>
      <c r="N13" s="10"/>
      <c r="O13" s="16"/>
      <c r="P13" s="10"/>
      <c r="Q13" s="16"/>
      <c r="R13" s="10"/>
      <c r="S13" s="16"/>
      <c r="T13" s="10"/>
      <c r="U13" s="16"/>
      <c r="V13" s="10"/>
      <c r="W13" s="16"/>
      <c r="X13" s="10"/>
      <c r="Y13" s="16"/>
      <c r="Z13" s="12"/>
      <c r="AA13" s="11"/>
      <c r="AB13" s="12"/>
      <c r="AC13" s="4"/>
      <c r="AD13" s="5"/>
      <c r="AE13" s="4"/>
      <c r="AF13" s="5"/>
      <c r="AG13" s="26">
        <f t="shared" si="5"/>
        <v>0</v>
      </c>
      <c r="AH13" s="83">
        <f t="shared" si="6"/>
        <v>0</v>
      </c>
    </row>
    <row r="14" spans="1:34" ht="29.25" customHeight="1" x14ac:dyDescent="0.25">
      <c r="A14" s="40">
        <f t="shared" si="4"/>
        <v>8</v>
      </c>
      <c r="B14" s="38" t="s">
        <v>23</v>
      </c>
      <c r="C14" s="31">
        <v>1411</v>
      </c>
      <c r="D14" s="29">
        <f t="shared" si="1"/>
        <v>16.331018518518519</v>
      </c>
      <c r="E14" s="29">
        <f t="shared" si="2"/>
        <v>1.0887345679012346</v>
      </c>
      <c r="F14" s="29"/>
      <c r="G14" s="29">
        <f t="shared" si="3"/>
        <v>0</v>
      </c>
      <c r="H14" s="31">
        <v>4</v>
      </c>
      <c r="I14" s="4"/>
      <c r="J14" s="5"/>
      <c r="K14" s="4"/>
      <c r="L14" s="2"/>
      <c r="M14" s="16"/>
      <c r="N14" s="10"/>
      <c r="O14" s="16"/>
      <c r="P14" s="10"/>
      <c r="Q14" s="8">
        <f>G14*15*86.4</f>
        <v>0</v>
      </c>
      <c r="R14" s="10"/>
      <c r="S14" s="8">
        <f>G14*15*86.4</f>
        <v>0</v>
      </c>
      <c r="T14" s="10"/>
      <c r="U14" s="8">
        <f>G14*15*86.4</f>
        <v>0</v>
      </c>
      <c r="V14" s="10"/>
      <c r="W14" s="8">
        <f>G14*15*86.4</f>
        <v>0</v>
      </c>
      <c r="X14" s="10"/>
      <c r="Y14" s="16"/>
      <c r="Z14" s="12"/>
      <c r="AA14" s="11"/>
      <c r="AB14" s="12"/>
      <c r="AC14" s="4"/>
      <c r="AD14" s="5"/>
      <c r="AE14" s="4"/>
      <c r="AF14" s="5"/>
      <c r="AG14" s="26">
        <f t="shared" si="5"/>
        <v>0</v>
      </c>
      <c r="AH14" s="83">
        <f t="shared" si="6"/>
        <v>0</v>
      </c>
    </row>
    <row r="15" spans="1:34" ht="29.25" customHeight="1" x14ac:dyDescent="0.25">
      <c r="A15" s="40">
        <f t="shared" si="4"/>
        <v>9</v>
      </c>
      <c r="B15" s="38" t="s">
        <v>24</v>
      </c>
      <c r="C15" s="31">
        <v>1411</v>
      </c>
      <c r="D15" s="29">
        <f t="shared" si="1"/>
        <v>16.331018518518519</v>
      </c>
      <c r="E15" s="29">
        <f t="shared" si="2"/>
        <v>1.0887345679012346</v>
      </c>
      <c r="F15" s="96">
        <v>7.59</v>
      </c>
      <c r="G15" s="29">
        <f t="shared" si="3"/>
        <v>8.2634953703703697</v>
      </c>
      <c r="H15" s="31">
        <v>5</v>
      </c>
      <c r="I15" s="4"/>
      <c r="J15" s="5"/>
      <c r="K15" s="4"/>
      <c r="L15" s="2"/>
      <c r="M15" s="16"/>
      <c r="N15" s="10"/>
      <c r="O15" s="16"/>
      <c r="P15" s="10"/>
      <c r="Q15" s="8">
        <f>G15*15*86.4</f>
        <v>10709.49</v>
      </c>
      <c r="R15" s="10"/>
      <c r="S15" s="8">
        <f>G15*15*86.4</f>
        <v>10709.49</v>
      </c>
      <c r="T15" s="10"/>
      <c r="U15" s="8">
        <f>G15*15*86.4</f>
        <v>10709.49</v>
      </c>
      <c r="V15" s="10"/>
      <c r="W15" s="8">
        <f>G15*15*86.4</f>
        <v>10709.49</v>
      </c>
      <c r="X15" s="10"/>
      <c r="Y15" s="8">
        <f>G15*15*86.4</f>
        <v>10709.49</v>
      </c>
      <c r="Z15" s="12"/>
      <c r="AA15" s="11"/>
      <c r="AB15" s="12"/>
      <c r="AC15" s="4"/>
      <c r="AD15" s="5"/>
      <c r="AE15" s="4"/>
      <c r="AF15" s="5"/>
      <c r="AG15" s="26">
        <f t="shared" si="5"/>
        <v>37.950000000000003</v>
      </c>
      <c r="AH15" s="83">
        <f t="shared" si="6"/>
        <v>53547.45</v>
      </c>
    </row>
    <row r="16" spans="1:34" ht="29.25" customHeight="1" thickBot="1" x14ac:dyDescent="0.3">
      <c r="A16" s="40">
        <f t="shared" si="4"/>
        <v>10</v>
      </c>
      <c r="B16" s="39" t="s">
        <v>25</v>
      </c>
      <c r="C16" s="32">
        <v>1411</v>
      </c>
      <c r="D16" s="63">
        <f t="shared" si="1"/>
        <v>16.331018518518519</v>
      </c>
      <c r="E16" s="63">
        <f t="shared" si="2"/>
        <v>1.0887345679012346</v>
      </c>
      <c r="F16" s="96">
        <v>2.96</v>
      </c>
      <c r="G16" s="63">
        <f t="shared" si="3"/>
        <v>3.2226543209876541</v>
      </c>
      <c r="H16" s="32">
        <v>2</v>
      </c>
      <c r="I16" s="64"/>
      <c r="J16" s="65"/>
      <c r="K16" s="64"/>
      <c r="L16" s="70"/>
      <c r="M16" s="67"/>
      <c r="N16" s="66"/>
      <c r="O16" s="67"/>
      <c r="P16" s="66"/>
      <c r="Q16" s="67"/>
      <c r="R16" s="66"/>
      <c r="S16" s="67"/>
      <c r="T16" s="66"/>
      <c r="U16" s="68">
        <f>G16*15*86.4</f>
        <v>4176.5600000000004</v>
      </c>
      <c r="V16" s="66"/>
      <c r="W16" s="68">
        <f>G16*15*86.4</f>
        <v>4176.5600000000004</v>
      </c>
      <c r="X16" s="66"/>
      <c r="Y16" s="67"/>
      <c r="Z16" s="25"/>
      <c r="AA16" s="24"/>
      <c r="AB16" s="25"/>
      <c r="AC16" s="64"/>
      <c r="AD16" s="65"/>
      <c r="AE16" s="64"/>
      <c r="AF16" s="65"/>
      <c r="AG16" s="88">
        <f>F16*H16</f>
        <v>5.92</v>
      </c>
      <c r="AH16" s="84">
        <f t="shared" si="6"/>
        <v>8353.1200000000008</v>
      </c>
    </row>
    <row r="17" spans="1:34" ht="29.25" customHeight="1" x14ac:dyDescent="0.25">
      <c r="A17" s="40">
        <f t="shared" si="4"/>
        <v>11</v>
      </c>
      <c r="B17" s="42" t="s">
        <v>48</v>
      </c>
      <c r="C17" s="31"/>
      <c r="D17" s="31"/>
      <c r="E17" s="31"/>
      <c r="F17" s="31"/>
      <c r="G17" s="31"/>
      <c r="H17" s="31"/>
      <c r="I17" s="102" t="s">
        <v>49</v>
      </c>
      <c r="J17" s="100"/>
      <c r="K17" s="100"/>
      <c r="L17" s="100"/>
      <c r="M17" s="100"/>
      <c r="N17" s="100"/>
      <c r="O17" s="99" t="s">
        <v>50</v>
      </c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100" t="s">
        <v>49</v>
      </c>
      <c r="AC17" s="100"/>
      <c r="AD17" s="100"/>
      <c r="AE17" s="100"/>
      <c r="AF17" s="101"/>
      <c r="AG17" s="94"/>
      <c r="AH17" s="95"/>
    </row>
    <row r="18" spans="1:34" ht="35.25" customHeight="1" x14ac:dyDescent="0.25">
      <c r="A18" s="40">
        <f t="shared" si="4"/>
        <v>12</v>
      </c>
      <c r="B18" s="93" t="s">
        <v>30</v>
      </c>
      <c r="C18" s="28"/>
      <c r="D18" s="28"/>
      <c r="E18" s="28"/>
      <c r="F18" s="28"/>
      <c r="G18" s="28"/>
      <c r="H18" s="79"/>
      <c r="I18" s="86">
        <f>I7+I8+I9+I10+I11+I12+I13+I14+I15+I16+I24+I25+I26</f>
        <v>0</v>
      </c>
      <c r="J18" s="86">
        <f t="shared" ref="J18:AE18" si="7">J7+J8+J9+J10+J11+J12+J13+J14+J15+J16+J24+J25+J26</f>
        <v>0</v>
      </c>
      <c r="K18" s="86">
        <f t="shared" si="7"/>
        <v>0</v>
      </c>
      <c r="L18" s="86">
        <f t="shared" si="7"/>
        <v>0</v>
      </c>
      <c r="M18" s="86">
        <f t="shared" si="7"/>
        <v>0</v>
      </c>
      <c r="N18" s="86">
        <f t="shared" si="7"/>
        <v>0</v>
      </c>
      <c r="O18" s="86">
        <f t="shared" si="7"/>
        <v>0</v>
      </c>
      <c r="P18" s="86">
        <f t="shared" si="7"/>
        <v>0</v>
      </c>
      <c r="Q18" s="86">
        <f t="shared" si="7"/>
        <v>36644.49</v>
      </c>
      <c r="R18" s="86">
        <f t="shared" si="7"/>
        <v>0</v>
      </c>
      <c r="S18" s="86">
        <f t="shared" si="7"/>
        <v>36644.49</v>
      </c>
      <c r="T18" s="86">
        <f t="shared" si="7"/>
        <v>57177.48266666667</v>
      </c>
      <c r="U18" s="86">
        <f t="shared" si="7"/>
        <v>111875.49</v>
      </c>
      <c r="V18" s="86">
        <f t="shared" si="7"/>
        <v>0</v>
      </c>
      <c r="W18" s="86">
        <f t="shared" si="7"/>
        <v>111875.49</v>
      </c>
      <c r="X18" s="86">
        <f t="shared" si="7"/>
        <v>0</v>
      </c>
      <c r="Y18" s="86">
        <f t="shared" si="7"/>
        <v>20836.489999999998</v>
      </c>
      <c r="Z18" s="86">
        <f t="shared" si="7"/>
        <v>0</v>
      </c>
      <c r="AA18" s="86">
        <f t="shared" si="7"/>
        <v>0</v>
      </c>
      <c r="AB18" s="86">
        <f t="shared" si="7"/>
        <v>0</v>
      </c>
      <c r="AC18" s="86">
        <f t="shared" si="7"/>
        <v>0</v>
      </c>
      <c r="AD18" s="86">
        <f t="shared" si="7"/>
        <v>0</v>
      </c>
      <c r="AE18" s="86">
        <f t="shared" si="7"/>
        <v>0</v>
      </c>
      <c r="AF18" s="85">
        <f t="shared" ref="AF18" si="8">AF7+AF8+AF9+AF10+AF11+AF12+AF13+AF14+AF15+AF16</f>
        <v>0</v>
      </c>
      <c r="AG18" s="86">
        <f>AG7+AG8+AG9+AG10+AG11+AG12+AG13+AG14+AG15+AG16</f>
        <v>278.3</v>
      </c>
      <c r="AH18" s="85">
        <f>I18+J18+K18+L18+M18+N18+O18+P18+Q18+R18+S18+T18+U18+V18+W18+X18+Y18+Z18+AA18+AB18+AC18+AD18+AE18+AF18</f>
        <v>375053.93266666663</v>
      </c>
    </row>
    <row r="19" spans="1:34" ht="29.25" customHeight="1" x14ac:dyDescent="0.25">
      <c r="A19" s="40">
        <f t="shared" si="4"/>
        <v>13</v>
      </c>
      <c r="B19" s="38" t="s">
        <v>31</v>
      </c>
      <c r="C19" s="31"/>
      <c r="D19" s="31"/>
      <c r="E19" s="31"/>
      <c r="F19" s="31"/>
      <c r="G19" s="31"/>
      <c r="H19" s="31"/>
      <c r="I19" s="13">
        <v>0.9</v>
      </c>
      <c r="J19" s="14">
        <f>I19</f>
        <v>0.9</v>
      </c>
      <c r="K19" s="13">
        <v>0.9</v>
      </c>
      <c r="L19" s="14">
        <f t="shared" ref="L19:L22" si="9">K19</f>
        <v>0.9</v>
      </c>
      <c r="M19" s="13">
        <v>0.9</v>
      </c>
      <c r="N19" s="14">
        <f t="shared" ref="N19:N22" si="10">M19</f>
        <v>0.9</v>
      </c>
      <c r="O19" s="13">
        <v>0.9</v>
      </c>
      <c r="P19" s="14">
        <f t="shared" ref="P19:P22" si="11">O19</f>
        <v>0.9</v>
      </c>
      <c r="Q19" s="13">
        <v>0.9</v>
      </c>
      <c r="R19" s="14">
        <f t="shared" ref="R19:R22" si="12">Q19</f>
        <v>0.9</v>
      </c>
      <c r="S19" s="13">
        <v>0.9</v>
      </c>
      <c r="T19" s="14">
        <f t="shared" ref="T19:T22" si="13">S19</f>
        <v>0.9</v>
      </c>
      <c r="U19" s="13">
        <v>0.9</v>
      </c>
      <c r="V19" s="14">
        <f t="shared" ref="V19:V22" si="14">U19</f>
        <v>0.9</v>
      </c>
      <c r="W19" s="13">
        <v>0.9</v>
      </c>
      <c r="X19" s="14">
        <f t="shared" ref="X19:X22" si="15">W19</f>
        <v>0.9</v>
      </c>
      <c r="Y19" s="13">
        <v>0.9</v>
      </c>
      <c r="Z19" s="14">
        <f t="shared" ref="Z19:Z22" si="16">Y19</f>
        <v>0.9</v>
      </c>
      <c r="AA19" s="13">
        <v>0.9</v>
      </c>
      <c r="AB19" s="14">
        <f t="shared" ref="AB19:AB22" si="17">AA19</f>
        <v>0.9</v>
      </c>
      <c r="AC19" s="13">
        <v>0.9</v>
      </c>
      <c r="AD19" s="14">
        <f t="shared" ref="AD19:AD22" si="18">AC19</f>
        <v>0.9</v>
      </c>
      <c r="AE19" s="13">
        <v>0.9</v>
      </c>
      <c r="AF19" s="14">
        <f t="shared" ref="AF19:AF22" si="19">AE19</f>
        <v>0.9</v>
      </c>
      <c r="AG19" s="11"/>
      <c r="AH19" s="12"/>
    </row>
    <row r="20" spans="1:34" ht="29.25" customHeight="1" x14ac:dyDescent="0.25">
      <c r="A20" s="40">
        <f t="shared" si="4"/>
        <v>14</v>
      </c>
      <c r="B20" s="38" t="s">
        <v>32</v>
      </c>
      <c r="C20" s="31"/>
      <c r="D20" s="31"/>
      <c r="E20" s="31"/>
      <c r="F20" s="31"/>
      <c r="G20" s="51"/>
      <c r="H20" s="51"/>
      <c r="I20" s="89">
        <v>0.9</v>
      </c>
      <c r="J20" s="90">
        <f>I20</f>
        <v>0.9</v>
      </c>
      <c r="K20" s="89">
        <v>0.9</v>
      </c>
      <c r="L20" s="90">
        <f t="shared" si="9"/>
        <v>0.9</v>
      </c>
      <c r="M20" s="89">
        <v>0.9</v>
      </c>
      <c r="N20" s="90">
        <f t="shared" si="10"/>
        <v>0.9</v>
      </c>
      <c r="O20" s="89">
        <v>0.9</v>
      </c>
      <c r="P20" s="90">
        <f t="shared" si="11"/>
        <v>0.9</v>
      </c>
      <c r="Q20" s="89">
        <v>0.9</v>
      </c>
      <c r="R20" s="90">
        <f t="shared" si="12"/>
        <v>0.9</v>
      </c>
      <c r="S20" s="89">
        <v>0.9</v>
      </c>
      <c r="T20" s="90">
        <f t="shared" si="13"/>
        <v>0.9</v>
      </c>
      <c r="U20" s="89">
        <v>0.9</v>
      </c>
      <c r="V20" s="90">
        <f t="shared" si="14"/>
        <v>0.9</v>
      </c>
      <c r="W20" s="89">
        <v>0.9</v>
      </c>
      <c r="X20" s="90">
        <f t="shared" si="15"/>
        <v>0.9</v>
      </c>
      <c r="Y20" s="89">
        <v>0.9</v>
      </c>
      <c r="Z20" s="90">
        <f t="shared" si="16"/>
        <v>0.9</v>
      </c>
      <c r="AA20" s="89">
        <v>0.9</v>
      </c>
      <c r="AB20" s="90">
        <f t="shared" si="17"/>
        <v>0.9</v>
      </c>
      <c r="AC20" s="89">
        <v>0.9</v>
      </c>
      <c r="AD20" s="90">
        <f t="shared" si="18"/>
        <v>0.9</v>
      </c>
      <c r="AE20" s="89">
        <v>0.9</v>
      </c>
      <c r="AF20" s="90">
        <f t="shared" si="19"/>
        <v>0.9</v>
      </c>
      <c r="AG20" s="11"/>
      <c r="AH20" s="12"/>
    </row>
    <row r="21" spans="1:34" ht="29.25" customHeight="1" x14ac:dyDescent="0.25">
      <c r="A21" s="40">
        <f t="shared" si="4"/>
        <v>15</v>
      </c>
      <c r="B21" s="38" t="s">
        <v>33</v>
      </c>
      <c r="C21" s="31"/>
      <c r="D21" s="31"/>
      <c r="E21" s="31"/>
      <c r="F21" s="31"/>
      <c r="G21" s="31"/>
      <c r="H21" s="31"/>
      <c r="I21" s="11">
        <v>0.85</v>
      </c>
      <c r="J21" s="12">
        <f>I21</f>
        <v>0.85</v>
      </c>
      <c r="K21" s="11">
        <v>0.85</v>
      </c>
      <c r="L21" s="12">
        <f t="shared" si="9"/>
        <v>0.85</v>
      </c>
      <c r="M21" s="11">
        <v>0.85</v>
      </c>
      <c r="N21" s="12">
        <f t="shared" si="10"/>
        <v>0.85</v>
      </c>
      <c r="O21" s="11">
        <v>0.85</v>
      </c>
      <c r="P21" s="12">
        <f t="shared" si="11"/>
        <v>0.85</v>
      </c>
      <c r="Q21" s="11">
        <v>0.85</v>
      </c>
      <c r="R21" s="12">
        <f t="shared" si="12"/>
        <v>0.85</v>
      </c>
      <c r="S21" s="11">
        <v>0.85</v>
      </c>
      <c r="T21" s="12">
        <f t="shared" si="13"/>
        <v>0.85</v>
      </c>
      <c r="U21" s="11">
        <v>0.85</v>
      </c>
      <c r="V21" s="12">
        <f t="shared" si="14"/>
        <v>0.85</v>
      </c>
      <c r="W21" s="11">
        <v>0.85</v>
      </c>
      <c r="X21" s="12">
        <f t="shared" si="15"/>
        <v>0.85</v>
      </c>
      <c r="Y21" s="11">
        <v>0.85</v>
      </c>
      <c r="Z21" s="12">
        <f t="shared" si="16"/>
        <v>0.85</v>
      </c>
      <c r="AA21" s="11">
        <v>0.85</v>
      </c>
      <c r="AB21" s="12">
        <f t="shared" si="17"/>
        <v>0.85</v>
      </c>
      <c r="AC21" s="11">
        <v>0.85</v>
      </c>
      <c r="AD21" s="12">
        <f t="shared" si="18"/>
        <v>0.85</v>
      </c>
      <c r="AE21" s="11">
        <v>0.85</v>
      </c>
      <c r="AF21" s="12">
        <f t="shared" si="19"/>
        <v>0.85</v>
      </c>
      <c r="AG21" s="11"/>
      <c r="AH21" s="12"/>
    </row>
    <row r="22" spans="1:34" ht="29.25" customHeight="1" x14ac:dyDescent="0.25">
      <c r="A22" s="40">
        <f t="shared" si="4"/>
        <v>16</v>
      </c>
      <c r="B22" s="38" t="s">
        <v>34</v>
      </c>
      <c r="C22" s="31"/>
      <c r="D22" s="31"/>
      <c r="E22" s="31"/>
      <c r="F22" s="31"/>
      <c r="G22" s="31"/>
      <c r="H22" s="31"/>
      <c r="I22" s="11">
        <v>0.83</v>
      </c>
      <c r="J22" s="12">
        <f>I22</f>
        <v>0.83</v>
      </c>
      <c r="K22" s="11">
        <v>0.83</v>
      </c>
      <c r="L22" s="12">
        <f t="shared" si="9"/>
        <v>0.83</v>
      </c>
      <c r="M22" s="11">
        <v>0.83</v>
      </c>
      <c r="N22" s="12">
        <f t="shared" si="10"/>
        <v>0.83</v>
      </c>
      <c r="O22" s="11">
        <v>0.83</v>
      </c>
      <c r="P22" s="12">
        <f t="shared" si="11"/>
        <v>0.83</v>
      </c>
      <c r="Q22" s="11">
        <v>0.83</v>
      </c>
      <c r="R22" s="12">
        <f t="shared" si="12"/>
        <v>0.83</v>
      </c>
      <c r="S22" s="11">
        <v>0.83</v>
      </c>
      <c r="T22" s="12">
        <f t="shared" si="13"/>
        <v>0.83</v>
      </c>
      <c r="U22" s="11">
        <v>0.83</v>
      </c>
      <c r="V22" s="12">
        <f t="shared" si="14"/>
        <v>0.83</v>
      </c>
      <c r="W22" s="11">
        <v>0.83</v>
      </c>
      <c r="X22" s="12">
        <f t="shared" si="15"/>
        <v>0.83</v>
      </c>
      <c r="Y22" s="11">
        <v>0.83</v>
      </c>
      <c r="Z22" s="12">
        <f t="shared" si="16"/>
        <v>0.83</v>
      </c>
      <c r="AA22" s="11">
        <v>0.83</v>
      </c>
      <c r="AB22" s="12">
        <f t="shared" si="17"/>
        <v>0.83</v>
      </c>
      <c r="AC22" s="11">
        <v>0.83</v>
      </c>
      <c r="AD22" s="12">
        <f t="shared" si="18"/>
        <v>0.83</v>
      </c>
      <c r="AE22" s="11">
        <v>0.83</v>
      </c>
      <c r="AF22" s="12">
        <f t="shared" si="19"/>
        <v>0.83</v>
      </c>
      <c r="AG22" s="11"/>
      <c r="AH22" s="12"/>
    </row>
    <row r="23" spans="1:34" ht="29.25" customHeight="1" x14ac:dyDescent="0.25">
      <c r="A23" s="40">
        <f t="shared" si="4"/>
        <v>17</v>
      </c>
      <c r="B23" s="38" t="s">
        <v>35</v>
      </c>
      <c r="C23" s="31"/>
      <c r="D23" s="31"/>
      <c r="E23" s="31"/>
      <c r="F23" s="31"/>
      <c r="G23" s="31"/>
      <c r="H23" s="31"/>
      <c r="I23" s="11">
        <f>I19*I20*I21*I22</f>
        <v>0.57145499999999994</v>
      </c>
      <c r="J23" s="12">
        <f>J19*J20*J21*J22</f>
        <v>0.57145499999999994</v>
      </c>
      <c r="K23" s="11">
        <f t="shared" ref="K23:AF23" si="20">K19*K20*K21*K22</f>
        <v>0.57145499999999994</v>
      </c>
      <c r="L23" s="12">
        <f t="shared" si="20"/>
        <v>0.57145499999999994</v>
      </c>
      <c r="M23" s="11">
        <f t="shared" si="20"/>
        <v>0.57145499999999994</v>
      </c>
      <c r="N23" s="12">
        <f t="shared" si="20"/>
        <v>0.57145499999999994</v>
      </c>
      <c r="O23" s="11">
        <f>O19*O20*O21*O22</f>
        <v>0.57145499999999994</v>
      </c>
      <c r="P23" s="12">
        <f t="shared" si="20"/>
        <v>0.57145499999999994</v>
      </c>
      <c r="Q23" s="11">
        <f t="shared" si="20"/>
        <v>0.57145499999999994</v>
      </c>
      <c r="R23" s="12">
        <f t="shared" si="20"/>
        <v>0.57145499999999994</v>
      </c>
      <c r="S23" s="11">
        <f t="shared" si="20"/>
        <v>0.57145499999999994</v>
      </c>
      <c r="T23" s="12">
        <f t="shared" si="20"/>
        <v>0.57145499999999994</v>
      </c>
      <c r="U23" s="11">
        <f t="shared" si="20"/>
        <v>0.57145499999999994</v>
      </c>
      <c r="V23" s="12">
        <f t="shared" si="20"/>
        <v>0.57145499999999994</v>
      </c>
      <c r="W23" s="11">
        <f t="shared" si="20"/>
        <v>0.57145499999999994</v>
      </c>
      <c r="X23" s="12">
        <f t="shared" si="20"/>
        <v>0.57145499999999994</v>
      </c>
      <c r="Y23" s="11">
        <f t="shared" si="20"/>
        <v>0.57145499999999994</v>
      </c>
      <c r="Z23" s="12">
        <f t="shared" si="20"/>
        <v>0.57145499999999994</v>
      </c>
      <c r="AA23" s="11">
        <f t="shared" si="20"/>
        <v>0.57145499999999994</v>
      </c>
      <c r="AB23" s="12">
        <f t="shared" si="20"/>
        <v>0.57145499999999994</v>
      </c>
      <c r="AC23" s="11">
        <f t="shared" si="20"/>
        <v>0.57145499999999994</v>
      </c>
      <c r="AD23" s="12">
        <f t="shared" si="20"/>
        <v>0.57145499999999994</v>
      </c>
      <c r="AE23" s="11">
        <f t="shared" si="20"/>
        <v>0.57145499999999994</v>
      </c>
      <c r="AF23" s="12">
        <f t="shared" si="20"/>
        <v>0.57145499999999994</v>
      </c>
      <c r="AG23" s="11"/>
      <c r="AH23" s="12"/>
    </row>
    <row r="24" spans="1:34" ht="29.25" customHeight="1" x14ac:dyDescent="0.25">
      <c r="A24" s="40">
        <f t="shared" si="4"/>
        <v>18</v>
      </c>
      <c r="B24" s="38" t="s">
        <v>51</v>
      </c>
      <c r="C24" s="31"/>
      <c r="D24" s="31"/>
      <c r="E24" s="31"/>
      <c r="F24" s="31"/>
      <c r="G24" s="31"/>
      <c r="H24" s="31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131" t="s">
        <v>54</v>
      </c>
      <c r="AH24" s="132"/>
    </row>
    <row r="25" spans="1:34" ht="29.25" customHeight="1" x14ac:dyDescent="0.25">
      <c r="A25" s="40">
        <f t="shared" si="4"/>
        <v>19</v>
      </c>
      <c r="B25" s="38" t="s">
        <v>52</v>
      </c>
      <c r="C25" s="31"/>
      <c r="D25" s="31"/>
      <c r="E25" s="31"/>
      <c r="F25" s="31"/>
      <c r="G25" s="31"/>
      <c r="H25" s="31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133"/>
      <c r="AH25" s="134"/>
    </row>
    <row r="26" spans="1:34" ht="29.25" customHeight="1" x14ac:dyDescent="0.25">
      <c r="A26" s="40">
        <f t="shared" si="4"/>
        <v>20</v>
      </c>
      <c r="B26" s="38" t="s">
        <v>53</v>
      </c>
      <c r="C26" s="31"/>
      <c r="D26" s="31"/>
      <c r="E26" s="31"/>
      <c r="F26" s="31"/>
      <c r="G26" s="31"/>
      <c r="H26" s="31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35"/>
      <c r="AH26" s="136"/>
    </row>
    <row r="27" spans="1:34" ht="29.25" customHeight="1" x14ac:dyDescent="0.25">
      <c r="A27" s="40">
        <f t="shared" si="4"/>
        <v>21</v>
      </c>
      <c r="B27" s="38" t="s">
        <v>36</v>
      </c>
      <c r="C27" s="31"/>
      <c r="D27" s="31"/>
      <c r="E27" s="31"/>
      <c r="F27" s="31"/>
      <c r="G27" s="31"/>
      <c r="H27" s="31"/>
      <c r="I27" s="6">
        <f>I18/I23</f>
        <v>0</v>
      </c>
      <c r="J27" s="7">
        <f>J18/J23</f>
        <v>0</v>
      </c>
      <c r="K27" s="6">
        <f t="shared" ref="K27:AE27" si="21">K18/K23</f>
        <v>0</v>
      </c>
      <c r="L27" s="7">
        <f t="shared" si="21"/>
        <v>0</v>
      </c>
      <c r="M27" s="6">
        <f t="shared" si="21"/>
        <v>0</v>
      </c>
      <c r="N27" s="7">
        <f t="shared" si="21"/>
        <v>0</v>
      </c>
      <c r="O27" s="6">
        <f>O18/O23</f>
        <v>0</v>
      </c>
      <c r="P27" s="7">
        <f t="shared" si="21"/>
        <v>0</v>
      </c>
      <c r="Q27" s="6">
        <f t="shared" si="21"/>
        <v>64124.891723757777</v>
      </c>
      <c r="R27" s="7">
        <f t="shared" si="21"/>
        <v>0</v>
      </c>
      <c r="S27" s="6">
        <f t="shared" si="21"/>
        <v>64124.891723757777</v>
      </c>
      <c r="T27" s="7">
        <f t="shared" si="21"/>
        <v>100055.96707818932</v>
      </c>
      <c r="U27" s="6">
        <f t="shared" si="21"/>
        <v>195773.05299629894</v>
      </c>
      <c r="V27" s="7">
        <f t="shared" si="21"/>
        <v>0</v>
      </c>
      <c r="W27" s="6">
        <f t="shared" si="21"/>
        <v>195773.05299629894</v>
      </c>
      <c r="X27" s="7">
        <f t="shared" si="21"/>
        <v>0</v>
      </c>
      <c r="Y27" s="6">
        <f t="shared" si="21"/>
        <v>36462.171124585489</v>
      </c>
      <c r="Z27" s="7">
        <f t="shared" si="21"/>
        <v>0</v>
      </c>
      <c r="AA27" s="6">
        <f t="shared" si="21"/>
        <v>0</v>
      </c>
      <c r="AB27" s="7">
        <f t="shared" si="21"/>
        <v>0</v>
      </c>
      <c r="AC27" s="6">
        <f t="shared" si="21"/>
        <v>0</v>
      </c>
      <c r="AD27" s="7">
        <f t="shared" si="21"/>
        <v>0</v>
      </c>
      <c r="AE27" s="6">
        <f t="shared" si="21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656314.02764288825</v>
      </c>
    </row>
    <row r="28" spans="1:34" ht="42" customHeight="1" thickBot="1" x14ac:dyDescent="0.3">
      <c r="A28" s="40">
        <f t="shared" si="4"/>
        <v>22</v>
      </c>
      <c r="B28" s="39" t="s">
        <v>37</v>
      </c>
      <c r="C28" s="32"/>
      <c r="D28" s="32"/>
      <c r="E28" s="32"/>
      <c r="F28" s="32"/>
      <c r="G28" s="32"/>
      <c r="H28" s="32"/>
      <c r="I28" s="91">
        <f>I27/(15*86400)</f>
        <v>0</v>
      </c>
      <c r="J28" s="59">
        <f>J27/(15*86400)</f>
        <v>0</v>
      </c>
      <c r="K28" s="91">
        <f t="shared" ref="K28:AF28" si="22">K27/(15*86400)</f>
        <v>0</v>
      </c>
      <c r="L28" s="59">
        <f t="shared" si="22"/>
        <v>0</v>
      </c>
      <c r="M28" s="91">
        <f t="shared" si="22"/>
        <v>0</v>
      </c>
      <c r="N28" s="59">
        <f t="shared" si="22"/>
        <v>0</v>
      </c>
      <c r="O28" s="91">
        <f t="shared" si="22"/>
        <v>0</v>
      </c>
      <c r="P28" s="59">
        <f t="shared" si="22"/>
        <v>0</v>
      </c>
      <c r="Q28" s="91">
        <f t="shared" si="22"/>
        <v>4.9479083120183467E-2</v>
      </c>
      <c r="R28" s="59">
        <f t="shared" si="22"/>
        <v>0</v>
      </c>
      <c r="S28" s="91">
        <f t="shared" si="22"/>
        <v>4.9479083120183467E-2</v>
      </c>
      <c r="T28" s="59">
        <f t="shared" si="22"/>
        <v>7.7203678301072012E-2</v>
      </c>
      <c r="U28" s="91">
        <f t="shared" si="22"/>
        <v>0.15105945447245289</v>
      </c>
      <c r="V28" s="59">
        <f t="shared" si="22"/>
        <v>0</v>
      </c>
      <c r="W28" s="91">
        <f t="shared" si="22"/>
        <v>0.15105945447245289</v>
      </c>
      <c r="X28" s="59">
        <f t="shared" si="22"/>
        <v>0</v>
      </c>
      <c r="Y28" s="91">
        <f t="shared" si="22"/>
        <v>2.8134391299834482E-2</v>
      </c>
      <c r="Z28" s="59">
        <f t="shared" si="22"/>
        <v>0</v>
      </c>
      <c r="AA28" s="91">
        <f t="shared" si="22"/>
        <v>0</v>
      </c>
      <c r="AB28" s="59">
        <f t="shared" si="22"/>
        <v>0</v>
      </c>
      <c r="AC28" s="91">
        <f t="shared" si="22"/>
        <v>0</v>
      </c>
      <c r="AD28" s="59">
        <f t="shared" si="22"/>
        <v>0</v>
      </c>
      <c r="AE28" s="91">
        <f t="shared" si="22"/>
        <v>0</v>
      </c>
      <c r="AF28" s="59">
        <f t="shared" si="22"/>
        <v>0</v>
      </c>
      <c r="AG28" s="91"/>
      <c r="AH28" s="59"/>
    </row>
    <row r="33" spans="7:7" ht="15.75" thickBot="1" x14ac:dyDescent="0.3"/>
    <row r="34" spans="7:7" ht="15.75" thickBot="1" x14ac:dyDescent="0.3">
      <c r="G34" s="61"/>
    </row>
  </sheetData>
  <mergeCells count="28">
    <mergeCell ref="AG24:AH26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  <mergeCell ref="I17:N17"/>
    <mergeCell ref="O17:AA17"/>
    <mergeCell ref="AB17:AF17"/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</mergeCells>
  <pageMargins left="0.7" right="0.7" top="0.75" bottom="0.75" header="0.3" footer="0.3"/>
  <pageSetup paperSize="9" scale="3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00F1E-5A95-46A3-9114-2466EDCC2699}">
  <sheetPr>
    <tabColor rgb="FF00B050"/>
    <pageSetUpPr fitToPage="1"/>
  </sheetPr>
  <dimension ref="A1:AH28"/>
  <sheetViews>
    <sheetView view="pageBreakPreview" zoomScale="55" zoomScaleNormal="90" zoomScaleSheetLayoutView="55" workbookViewId="0">
      <selection activeCell="A2" sqref="A2:AH2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14.7109375" style="3" bestFit="1" customWidth="1"/>
    <col min="13" max="15" width="15.42578125" style="1" bestFit="1" customWidth="1"/>
    <col min="16" max="16" width="15.85546875" style="1" bestFit="1" customWidth="1"/>
    <col min="17" max="17" width="15.42578125" style="1" bestFit="1" customWidth="1"/>
    <col min="18" max="18" width="15.85546875" style="1" bestFit="1" customWidth="1"/>
    <col min="19" max="20" width="14.7109375" style="1" bestFit="1" customWidth="1"/>
    <col min="21" max="21" width="13" style="1" bestFit="1" customWidth="1"/>
    <col min="22" max="22" width="14.7109375" style="1" bestFit="1" customWidth="1"/>
    <col min="23" max="23" width="13" style="1" bestFit="1" customWidth="1"/>
    <col min="24" max="24" width="11.140625" style="1" bestFit="1" customWidth="1"/>
    <col min="25" max="32" width="14.7109375" style="1" bestFit="1" customWidth="1"/>
    <col min="33" max="33" width="11.28515625" style="3" customWidth="1"/>
    <col min="34" max="34" width="16.85546875" style="3" customWidth="1"/>
    <col min="35" max="16384" width="9.140625" style="1"/>
  </cols>
  <sheetData>
    <row r="1" spans="1:34" ht="21.75" customHeight="1" thickBot="1" x14ac:dyDescent="0.3">
      <c r="A1" s="112" t="s">
        <v>61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4"/>
    </row>
    <row r="2" spans="1:34" ht="21.75" customHeight="1" x14ac:dyDescent="0.25">
      <c r="A2" s="115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7"/>
    </row>
    <row r="3" spans="1:34" ht="21.75" customHeight="1" thickBot="1" x14ac:dyDescent="0.3">
      <c r="A3" s="112" t="s">
        <v>46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4"/>
    </row>
    <row r="4" spans="1:34" ht="54" customHeight="1" thickBot="1" x14ac:dyDescent="0.3">
      <c r="A4" s="103" t="s">
        <v>1</v>
      </c>
      <c r="B4" s="107" t="s">
        <v>2</v>
      </c>
      <c r="C4" s="107" t="s">
        <v>3</v>
      </c>
      <c r="D4" s="109" t="s">
        <v>26</v>
      </c>
      <c r="E4" s="109" t="s">
        <v>27</v>
      </c>
      <c r="F4" s="109" t="s">
        <v>28</v>
      </c>
      <c r="G4" s="109" t="s">
        <v>29</v>
      </c>
      <c r="H4" s="109" t="s">
        <v>38</v>
      </c>
      <c r="I4" s="118" t="s">
        <v>41</v>
      </c>
      <c r="J4" s="119"/>
      <c r="K4" s="118" t="s">
        <v>40</v>
      </c>
      <c r="L4" s="120"/>
      <c r="M4" s="105" t="s">
        <v>4</v>
      </c>
      <c r="N4" s="106"/>
      <c r="O4" s="105" t="s">
        <v>5</v>
      </c>
      <c r="P4" s="106"/>
      <c r="Q4" s="105" t="s">
        <v>6</v>
      </c>
      <c r="R4" s="106"/>
      <c r="S4" s="105" t="s">
        <v>7</v>
      </c>
      <c r="T4" s="106"/>
      <c r="U4" s="105" t="s">
        <v>8</v>
      </c>
      <c r="V4" s="106"/>
      <c r="W4" s="105" t="s">
        <v>9</v>
      </c>
      <c r="X4" s="106"/>
      <c r="Y4" s="105" t="s">
        <v>10</v>
      </c>
      <c r="Z4" s="106"/>
      <c r="AA4" s="105" t="s">
        <v>11</v>
      </c>
      <c r="AB4" s="106"/>
      <c r="AC4" s="105" t="s">
        <v>42</v>
      </c>
      <c r="AD4" s="106"/>
      <c r="AE4" s="105" t="s">
        <v>12</v>
      </c>
      <c r="AF4" s="106"/>
      <c r="AG4" s="110" t="s">
        <v>43</v>
      </c>
      <c r="AH4" s="111"/>
    </row>
    <row r="5" spans="1:34" ht="33" customHeight="1" thickBot="1" x14ac:dyDescent="0.3">
      <c r="A5" s="104"/>
      <c r="B5" s="108"/>
      <c r="C5" s="108"/>
      <c r="D5" s="108"/>
      <c r="E5" s="108"/>
      <c r="F5" s="121"/>
      <c r="G5" s="108"/>
      <c r="H5" s="121"/>
      <c r="I5" s="34" t="s">
        <v>13</v>
      </c>
      <c r="J5" s="35" t="s">
        <v>14</v>
      </c>
      <c r="K5" s="34" t="s">
        <v>13</v>
      </c>
      <c r="L5" s="37" t="s">
        <v>14</v>
      </c>
      <c r="M5" s="34" t="s">
        <v>13</v>
      </c>
      <c r="N5" s="35" t="s">
        <v>14</v>
      </c>
      <c r="O5" s="34" t="s">
        <v>13</v>
      </c>
      <c r="P5" s="35" t="s">
        <v>15</v>
      </c>
      <c r="Q5" s="34" t="s">
        <v>13</v>
      </c>
      <c r="R5" s="41" t="s">
        <v>14</v>
      </c>
      <c r="S5" s="34" t="s">
        <v>13</v>
      </c>
      <c r="T5" s="35" t="s">
        <v>15</v>
      </c>
      <c r="U5" s="34" t="s">
        <v>13</v>
      </c>
      <c r="V5" s="35" t="s">
        <v>14</v>
      </c>
      <c r="W5" s="34" t="s">
        <v>13</v>
      </c>
      <c r="X5" s="35" t="s">
        <v>14</v>
      </c>
      <c r="Y5" s="34" t="s">
        <v>13</v>
      </c>
      <c r="Z5" s="35" t="s">
        <v>15</v>
      </c>
      <c r="AA5" s="34" t="s">
        <v>13</v>
      </c>
      <c r="AB5" s="35" t="s">
        <v>14</v>
      </c>
      <c r="AC5" s="34" t="s">
        <v>13</v>
      </c>
      <c r="AD5" s="35" t="s">
        <v>15</v>
      </c>
      <c r="AE5" s="34" t="s">
        <v>13</v>
      </c>
      <c r="AF5" s="35" t="s">
        <v>14</v>
      </c>
      <c r="AG5" s="81" t="s">
        <v>44</v>
      </c>
      <c r="AH5" s="81" t="s">
        <v>45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5.25" customHeight="1" x14ac:dyDescent="0.25">
      <c r="A7" s="62">
        <v>1</v>
      </c>
      <c r="B7" s="42" t="s">
        <v>16</v>
      </c>
      <c r="C7" s="43">
        <v>1235</v>
      </c>
      <c r="D7" s="43">
        <f>C7/86.4</f>
        <v>14.293981481481481</v>
      </c>
      <c r="E7" s="43">
        <f>D7/15</f>
        <v>0.95293209876543206</v>
      </c>
      <c r="F7" s="43">
        <v>10.87</v>
      </c>
      <c r="G7" s="43">
        <f>E7*F7</f>
        <v>10.358371913580246</v>
      </c>
      <c r="H7" s="43">
        <v>3</v>
      </c>
      <c r="I7" s="49"/>
      <c r="J7" s="50"/>
      <c r="K7" s="49"/>
      <c r="L7" s="50"/>
      <c r="M7" s="52"/>
      <c r="N7" s="53"/>
      <c r="O7" s="54">
        <f>G7*15*86.4</f>
        <v>13424.45</v>
      </c>
      <c r="P7" s="53"/>
      <c r="Q7" s="55"/>
      <c r="R7" s="53"/>
      <c r="S7" s="55"/>
      <c r="T7" s="56">
        <f>G7*16*86.4</f>
        <v>14319.413333333334</v>
      </c>
      <c r="U7" s="55"/>
      <c r="V7" s="56">
        <f>G7*16*86.4</f>
        <v>14319.413333333334</v>
      </c>
      <c r="W7" s="55"/>
      <c r="X7" s="53"/>
      <c r="Y7" s="55"/>
      <c r="Z7" s="53"/>
      <c r="AA7" s="55"/>
      <c r="AB7" s="57"/>
      <c r="AC7" s="58"/>
      <c r="AD7" s="57"/>
      <c r="AE7" s="58"/>
      <c r="AF7" s="57"/>
      <c r="AG7" s="87">
        <f>F7*H7</f>
        <v>32.61</v>
      </c>
      <c r="AH7" s="82">
        <f>I7+J7+K7+L7+M7+N7+O7+P7+Q7+R7+S7+T7+U7+V7+W7+X7+Y7+Z7+AA7+AB7+AC7+AD7+AE7+AF7</f>
        <v>42063.276666666672</v>
      </c>
    </row>
    <row r="8" spans="1:34" ht="35.25" customHeight="1" x14ac:dyDescent="0.25">
      <c r="A8" s="40">
        <f>A7+1</f>
        <v>2</v>
      </c>
      <c r="B8" s="38" t="s">
        <v>17</v>
      </c>
      <c r="C8" s="29">
        <v>1235</v>
      </c>
      <c r="D8" s="29">
        <f t="shared" ref="D8:D16" si="1">C8/86.4</f>
        <v>14.293981481481481</v>
      </c>
      <c r="E8" s="29">
        <f t="shared" ref="E8:E16" si="2">D8/15</f>
        <v>0.95293209876543206</v>
      </c>
      <c r="F8" s="29">
        <v>16.5</v>
      </c>
      <c r="G8" s="29">
        <f t="shared" ref="G8:G16" si="3">E8*F8</f>
        <v>15.72337962962963</v>
      </c>
      <c r="H8" s="29">
        <v>4</v>
      </c>
      <c r="I8" s="4"/>
      <c r="J8" s="5"/>
      <c r="K8" s="4"/>
      <c r="L8" s="5"/>
      <c r="M8" s="21"/>
      <c r="N8" s="23"/>
      <c r="O8" s="20">
        <f>G8*15*86.4</f>
        <v>20377.500000000004</v>
      </c>
      <c r="P8" s="23"/>
      <c r="Q8" s="22"/>
      <c r="R8" s="23"/>
      <c r="S8" s="20">
        <f>G8*15*86.4</f>
        <v>20377.500000000004</v>
      </c>
      <c r="T8" s="23"/>
      <c r="U8" s="20">
        <f>G8*15*86.4</f>
        <v>20377.500000000004</v>
      </c>
      <c r="V8" s="23"/>
      <c r="W8" s="20">
        <f>G8*15*86.4</f>
        <v>20377.500000000004</v>
      </c>
      <c r="X8" s="23"/>
      <c r="Y8" s="22"/>
      <c r="Z8" s="23"/>
      <c r="AA8" s="22"/>
      <c r="AB8" s="18"/>
      <c r="AC8" s="17"/>
      <c r="AD8" s="18"/>
      <c r="AE8" s="17"/>
      <c r="AF8" s="18"/>
      <c r="AG8" s="26">
        <f>F8*H8</f>
        <v>66</v>
      </c>
      <c r="AH8" s="83">
        <f>I8+J8+K8+L8+M8+N8+O8+P8+Q8+R8+S8+T8+U8+V8+W8+X8+Y8+Z8+AA8+AB8+AC8+AD8+AE8+AF8</f>
        <v>81510.000000000015</v>
      </c>
    </row>
    <row r="9" spans="1:34" ht="35.25" customHeight="1" x14ac:dyDescent="0.25">
      <c r="A9" s="40">
        <f t="shared" ref="A9:A28" si="4">A8+1</f>
        <v>3</v>
      </c>
      <c r="B9" s="38" t="s">
        <v>18</v>
      </c>
      <c r="C9" s="29">
        <v>1411</v>
      </c>
      <c r="D9" s="29">
        <f t="shared" si="1"/>
        <v>16.331018518518519</v>
      </c>
      <c r="E9" s="29">
        <f t="shared" si="2"/>
        <v>1.0887345679012346</v>
      </c>
      <c r="F9" s="29"/>
      <c r="G9" s="29">
        <f t="shared" si="3"/>
        <v>0</v>
      </c>
      <c r="H9" s="29">
        <v>2</v>
      </c>
      <c r="I9" s="4"/>
      <c r="J9" s="5"/>
      <c r="K9" s="4"/>
      <c r="L9" s="5"/>
      <c r="M9" s="21"/>
      <c r="N9" s="23"/>
      <c r="O9" s="22"/>
      <c r="P9" s="23"/>
      <c r="Q9" s="22"/>
      <c r="R9" s="19">
        <f>G9*16*86.47</f>
        <v>0</v>
      </c>
      <c r="S9" s="22"/>
      <c r="T9" s="23"/>
      <c r="U9" s="22"/>
      <c r="V9" s="23"/>
      <c r="W9" s="22"/>
      <c r="X9" s="23"/>
      <c r="Y9" s="22"/>
      <c r="Z9" s="23"/>
      <c r="AA9" s="20">
        <f>G9*15*86.4</f>
        <v>0</v>
      </c>
      <c r="AB9" s="18"/>
      <c r="AC9" s="17"/>
      <c r="AD9" s="18"/>
      <c r="AE9" s="17"/>
      <c r="AF9" s="18"/>
      <c r="AG9" s="26">
        <f t="shared" ref="AG9:AG15" si="5">F9*H9</f>
        <v>0</v>
      </c>
      <c r="AH9" s="83">
        <f t="shared" ref="AH9:AH16" si="6">I9+J9+K9+L9+M9+N9+O9+P9+Q9+R9+S9+T9+U9+V9+W9+X9+Y9+Z9+AA9+AB9+AC9+AD9+AE9+AF9</f>
        <v>0</v>
      </c>
    </row>
    <row r="10" spans="1:34" ht="35.25" customHeight="1" thickBot="1" x14ac:dyDescent="0.3">
      <c r="A10" s="40">
        <f t="shared" si="4"/>
        <v>4</v>
      </c>
      <c r="B10" s="38" t="s">
        <v>19</v>
      </c>
      <c r="C10" s="29">
        <v>1411</v>
      </c>
      <c r="D10" s="29">
        <f t="shared" si="1"/>
        <v>16.331018518518519</v>
      </c>
      <c r="E10" s="29">
        <f t="shared" si="2"/>
        <v>1.0887345679012346</v>
      </c>
      <c r="F10" s="29"/>
      <c r="G10" s="29">
        <f t="shared" si="3"/>
        <v>0</v>
      </c>
      <c r="H10" s="29">
        <v>2</v>
      </c>
      <c r="I10" s="4"/>
      <c r="J10" s="5"/>
      <c r="K10" s="4"/>
      <c r="L10" s="5"/>
      <c r="M10" s="21"/>
      <c r="N10" s="23"/>
      <c r="O10" s="22"/>
      <c r="P10" s="19">
        <f>G10*16*86.4</f>
        <v>0</v>
      </c>
      <c r="Q10" s="22"/>
      <c r="R10" s="19">
        <f>G10*16*86.4</f>
        <v>0</v>
      </c>
      <c r="S10" s="22"/>
      <c r="T10" s="23"/>
      <c r="U10" s="22"/>
      <c r="V10" s="23"/>
      <c r="W10" s="22"/>
      <c r="X10" s="23"/>
      <c r="Y10" s="22"/>
      <c r="Z10" s="23"/>
      <c r="AA10" s="22"/>
      <c r="AB10" s="18"/>
      <c r="AC10" s="17"/>
      <c r="AD10" s="18"/>
      <c r="AE10" s="17"/>
      <c r="AF10" s="18"/>
      <c r="AG10" s="26">
        <f t="shared" si="5"/>
        <v>0</v>
      </c>
      <c r="AH10" s="83">
        <f t="shared" si="6"/>
        <v>0</v>
      </c>
    </row>
    <row r="11" spans="1:34" ht="35.25" customHeight="1" thickBot="1" x14ac:dyDescent="0.3">
      <c r="A11" s="40">
        <f t="shared" si="4"/>
        <v>5</v>
      </c>
      <c r="B11" s="38" t="s">
        <v>47</v>
      </c>
      <c r="C11" s="29">
        <v>1411</v>
      </c>
      <c r="D11" s="29">
        <f t="shared" si="1"/>
        <v>16.331018518518519</v>
      </c>
      <c r="E11" s="29">
        <f t="shared" si="2"/>
        <v>1.0887345679012346</v>
      </c>
      <c r="F11" s="29">
        <v>35.299999999999997</v>
      </c>
      <c r="G11" s="29">
        <f t="shared" si="3"/>
        <v>38.43233024691358</v>
      </c>
      <c r="H11" s="29">
        <v>4</v>
      </c>
      <c r="I11" s="4"/>
      <c r="J11" s="5"/>
      <c r="K11" s="4"/>
      <c r="L11" s="5"/>
      <c r="M11" s="21"/>
      <c r="N11" s="23"/>
      <c r="O11" s="22"/>
      <c r="P11" s="23"/>
      <c r="Q11" s="20">
        <f>G11*15*86.4</f>
        <v>49808.3</v>
      </c>
      <c r="R11" s="23"/>
      <c r="S11" s="22"/>
      <c r="T11" s="56">
        <f>G11*16*86.4</f>
        <v>53128.853333333333</v>
      </c>
      <c r="U11" s="22"/>
      <c r="V11" s="23"/>
      <c r="W11" s="20">
        <f>G11*15*86.4</f>
        <v>49808.3</v>
      </c>
      <c r="X11" s="23"/>
      <c r="Y11" s="20">
        <f>G11*15*86.4</f>
        <v>49808.3</v>
      </c>
      <c r="Z11" s="23"/>
      <c r="AA11" s="22"/>
      <c r="AB11" s="18"/>
      <c r="AC11" s="17"/>
      <c r="AD11" s="18"/>
      <c r="AE11" s="17"/>
      <c r="AF11" s="18"/>
      <c r="AG11" s="26">
        <f t="shared" si="5"/>
        <v>141.19999999999999</v>
      </c>
      <c r="AH11" s="83">
        <f t="shared" si="6"/>
        <v>202553.75333333336</v>
      </c>
    </row>
    <row r="12" spans="1:34" ht="35.25" customHeight="1" x14ac:dyDescent="0.25">
      <c r="A12" s="40">
        <f t="shared" si="4"/>
        <v>6</v>
      </c>
      <c r="B12" s="38" t="s">
        <v>21</v>
      </c>
      <c r="C12" s="29">
        <v>1235</v>
      </c>
      <c r="D12" s="29">
        <f t="shared" si="1"/>
        <v>14.293981481481481</v>
      </c>
      <c r="E12" s="29">
        <f t="shared" si="2"/>
        <v>0.95293209876543206</v>
      </c>
      <c r="F12" s="29">
        <v>5.32</v>
      </c>
      <c r="G12" s="29">
        <f t="shared" si="3"/>
        <v>5.0695987654320991</v>
      </c>
      <c r="H12" s="29">
        <v>6</v>
      </c>
      <c r="I12" s="4"/>
      <c r="J12" s="5"/>
      <c r="K12" s="4"/>
      <c r="L12" s="5"/>
      <c r="M12" s="21"/>
      <c r="N12" s="23"/>
      <c r="O12" s="22"/>
      <c r="P12" s="19">
        <f>G12*16*86.4</f>
        <v>7008.213333333334</v>
      </c>
      <c r="Q12" s="22"/>
      <c r="R12" s="19">
        <f>G12*16*86.4</f>
        <v>7008.213333333334</v>
      </c>
      <c r="S12" s="20">
        <f>G12*15*86.4</f>
        <v>6570.2000000000007</v>
      </c>
      <c r="T12" s="23"/>
      <c r="U12" s="22"/>
      <c r="V12" s="56">
        <f>G12*16*86.4</f>
        <v>7008.213333333334</v>
      </c>
      <c r="W12" s="20">
        <f>G12*15*86.4</f>
        <v>6570.2000000000007</v>
      </c>
      <c r="X12" s="23"/>
      <c r="Y12" s="20">
        <f>G12*15*86.4</f>
        <v>6570.2000000000007</v>
      </c>
      <c r="Z12" s="23"/>
      <c r="AA12" s="22"/>
      <c r="AB12" s="18"/>
      <c r="AC12" s="17"/>
      <c r="AD12" s="18"/>
      <c r="AE12" s="17"/>
      <c r="AF12" s="18"/>
      <c r="AG12" s="26">
        <f t="shared" si="5"/>
        <v>31.92</v>
      </c>
      <c r="AH12" s="83">
        <f t="shared" si="6"/>
        <v>40735.240000000005</v>
      </c>
    </row>
    <row r="13" spans="1:34" ht="35.25" customHeight="1" x14ac:dyDescent="0.25">
      <c r="A13" s="40">
        <f t="shared" si="4"/>
        <v>7</v>
      </c>
      <c r="B13" s="38" t="s">
        <v>22</v>
      </c>
      <c r="C13" s="29">
        <v>1411</v>
      </c>
      <c r="D13" s="29">
        <f t="shared" si="1"/>
        <v>16.331018518518519</v>
      </c>
      <c r="E13" s="29">
        <f t="shared" si="2"/>
        <v>1.0887345679012346</v>
      </c>
      <c r="F13" s="29"/>
      <c r="G13" s="29">
        <f t="shared" si="3"/>
        <v>0</v>
      </c>
      <c r="H13" s="29">
        <v>3</v>
      </c>
      <c r="I13" s="4"/>
      <c r="J13" s="5"/>
      <c r="K13" s="4"/>
      <c r="L13" s="5"/>
      <c r="M13" s="21"/>
      <c r="N13" s="23"/>
      <c r="O13" s="22"/>
      <c r="P13" s="19">
        <f>G13*16*86.4</f>
        <v>0</v>
      </c>
      <c r="Q13" s="22"/>
      <c r="R13" s="23"/>
      <c r="S13" s="22"/>
      <c r="T13" s="23"/>
      <c r="U13" s="20">
        <f>G13*15*86.4</f>
        <v>0</v>
      </c>
      <c r="V13" s="23"/>
      <c r="W13" s="20">
        <f>G13*15*86.4</f>
        <v>0</v>
      </c>
      <c r="X13" s="23"/>
      <c r="Y13" s="22"/>
      <c r="Z13" s="23"/>
      <c r="AA13" s="22"/>
      <c r="AB13" s="18"/>
      <c r="AC13" s="17"/>
      <c r="AD13" s="18"/>
      <c r="AE13" s="17"/>
      <c r="AF13" s="18"/>
      <c r="AG13" s="26">
        <f t="shared" si="5"/>
        <v>0</v>
      </c>
      <c r="AH13" s="83">
        <f t="shared" si="6"/>
        <v>0</v>
      </c>
    </row>
    <row r="14" spans="1:34" ht="35.25" customHeight="1" x14ac:dyDescent="0.25">
      <c r="A14" s="40">
        <f t="shared" si="4"/>
        <v>8</v>
      </c>
      <c r="B14" s="38" t="s">
        <v>23</v>
      </c>
      <c r="C14" s="29">
        <v>1411</v>
      </c>
      <c r="D14" s="29">
        <f t="shared" si="1"/>
        <v>16.331018518518519</v>
      </c>
      <c r="E14" s="29">
        <f t="shared" si="2"/>
        <v>1.0887345679012346</v>
      </c>
      <c r="F14" s="29"/>
      <c r="G14" s="29">
        <f t="shared" si="3"/>
        <v>0</v>
      </c>
      <c r="H14" s="29"/>
      <c r="I14" s="4"/>
      <c r="J14" s="5"/>
      <c r="K14" s="4"/>
      <c r="L14" s="5"/>
      <c r="M14" s="21"/>
      <c r="N14" s="23"/>
      <c r="O14" s="22"/>
      <c r="P14" s="23"/>
      <c r="Q14" s="22"/>
      <c r="R14" s="23"/>
      <c r="S14" s="22"/>
      <c r="T14" s="23"/>
      <c r="U14" s="22"/>
      <c r="V14" s="23"/>
      <c r="W14" s="22"/>
      <c r="X14" s="23"/>
      <c r="Y14" s="22"/>
      <c r="Z14" s="23"/>
      <c r="AA14" s="22"/>
      <c r="AB14" s="18"/>
      <c r="AC14" s="17"/>
      <c r="AD14" s="18"/>
      <c r="AE14" s="17"/>
      <c r="AF14" s="18"/>
      <c r="AG14" s="26">
        <f t="shared" si="5"/>
        <v>0</v>
      </c>
      <c r="AH14" s="83">
        <f t="shared" si="6"/>
        <v>0</v>
      </c>
    </row>
    <row r="15" spans="1:34" ht="35.25" customHeight="1" x14ac:dyDescent="0.25">
      <c r="A15" s="40">
        <f t="shared" si="4"/>
        <v>9</v>
      </c>
      <c r="B15" s="38" t="s">
        <v>24</v>
      </c>
      <c r="C15" s="29">
        <v>1411</v>
      </c>
      <c r="D15" s="29">
        <f t="shared" si="1"/>
        <v>16.331018518518519</v>
      </c>
      <c r="E15" s="29">
        <f t="shared" si="2"/>
        <v>1.0887345679012346</v>
      </c>
      <c r="F15" s="29">
        <v>1.82</v>
      </c>
      <c r="G15" s="29">
        <f t="shared" si="3"/>
        <v>1.9814969135802469</v>
      </c>
      <c r="H15" s="29">
        <v>6</v>
      </c>
      <c r="I15" s="4"/>
      <c r="J15" s="5"/>
      <c r="K15" s="4"/>
      <c r="L15" s="5"/>
      <c r="M15" s="21"/>
      <c r="N15" s="23"/>
      <c r="O15" s="20">
        <f>G15*15*86.4</f>
        <v>2568.02</v>
      </c>
      <c r="P15" s="23"/>
      <c r="Q15" s="20">
        <f>G15*15*86.4</f>
        <v>2568.02</v>
      </c>
      <c r="R15" s="23"/>
      <c r="S15" s="20">
        <f>G15*15*86.4</f>
        <v>2568.02</v>
      </c>
      <c r="T15" s="23"/>
      <c r="U15" s="20">
        <f>G15*15*86.4</f>
        <v>2568.02</v>
      </c>
      <c r="V15" s="23"/>
      <c r="W15" s="20">
        <f>G15*15*86.4</f>
        <v>2568.02</v>
      </c>
      <c r="X15" s="23"/>
      <c r="Y15" s="20">
        <f>G15*15*86.4</f>
        <v>2568.02</v>
      </c>
      <c r="Z15" s="23"/>
      <c r="AA15" s="22"/>
      <c r="AB15" s="18"/>
      <c r="AC15" s="17"/>
      <c r="AD15" s="18"/>
      <c r="AE15" s="17"/>
      <c r="AF15" s="18"/>
      <c r="AG15" s="26">
        <f t="shared" si="5"/>
        <v>10.92</v>
      </c>
      <c r="AH15" s="83">
        <f t="shared" si="6"/>
        <v>15408.12</v>
      </c>
    </row>
    <row r="16" spans="1:34" ht="35.25" customHeight="1" thickBot="1" x14ac:dyDescent="0.3">
      <c r="A16" s="40">
        <f t="shared" si="4"/>
        <v>10</v>
      </c>
      <c r="B16" s="39" t="s">
        <v>25</v>
      </c>
      <c r="C16" s="63">
        <v>1411</v>
      </c>
      <c r="D16" s="63">
        <f t="shared" si="1"/>
        <v>16.331018518518519</v>
      </c>
      <c r="E16" s="63">
        <f t="shared" si="2"/>
        <v>1.0887345679012346</v>
      </c>
      <c r="F16" s="63">
        <v>0.45</v>
      </c>
      <c r="G16" s="63">
        <f t="shared" si="3"/>
        <v>0.48993055555555559</v>
      </c>
      <c r="H16" s="63">
        <v>3</v>
      </c>
      <c r="I16" s="64"/>
      <c r="J16" s="65"/>
      <c r="K16" s="64"/>
      <c r="L16" s="65"/>
      <c r="M16" s="80"/>
      <c r="N16" s="74"/>
      <c r="O16" s="73"/>
      <c r="P16" s="74"/>
      <c r="Q16" s="73"/>
      <c r="R16" s="74"/>
      <c r="S16" s="75">
        <f>G16*15*86.4</f>
        <v>634.95000000000005</v>
      </c>
      <c r="T16" s="74"/>
      <c r="U16" s="20">
        <f>G16*15*86.4</f>
        <v>634.95000000000005</v>
      </c>
      <c r="V16" s="74"/>
      <c r="W16" s="20">
        <f>G16*15*86.4</f>
        <v>634.95000000000005</v>
      </c>
      <c r="X16" s="74"/>
      <c r="Y16" s="73"/>
      <c r="Z16" s="74"/>
      <c r="AA16" s="73"/>
      <c r="AB16" s="77"/>
      <c r="AC16" s="76"/>
      <c r="AD16" s="77"/>
      <c r="AE16" s="76"/>
      <c r="AF16" s="77"/>
      <c r="AG16" s="88">
        <f>F16*H16</f>
        <v>1.35</v>
      </c>
      <c r="AH16" s="84">
        <f t="shared" si="6"/>
        <v>1904.8500000000001</v>
      </c>
    </row>
    <row r="17" spans="1:34" ht="35.25" customHeight="1" x14ac:dyDescent="0.25">
      <c r="A17" s="40">
        <f t="shared" si="4"/>
        <v>11</v>
      </c>
      <c r="B17" s="42" t="s">
        <v>48</v>
      </c>
      <c r="C17" s="31"/>
      <c r="D17" s="31"/>
      <c r="E17" s="31"/>
      <c r="F17" s="31"/>
      <c r="G17" s="31"/>
      <c r="H17" s="31"/>
      <c r="I17" s="102" t="s">
        <v>49</v>
      </c>
      <c r="J17" s="100"/>
      <c r="K17" s="100"/>
      <c r="L17" s="100"/>
      <c r="M17" s="100"/>
      <c r="N17" s="100"/>
      <c r="O17" s="99" t="s">
        <v>50</v>
      </c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100" t="s">
        <v>49</v>
      </c>
      <c r="AC17" s="100"/>
      <c r="AD17" s="100"/>
      <c r="AE17" s="100"/>
      <c r="AF17" s="101"/>
      <c r="AG17" s="94"/>
      <c r="AH17" s="95"/>
    </row>
    <row r="18" spans="1:34" ht="35.25" customHeight="1" x14ac:dyDescent="0.25">
      <c r="A18" s="40">
        <f t="shared" si="4"/>
        <v>12</v>
      </c>
      <c r="B18" s="92" t="s">
        <v>30</v>
      </c>
      <c r="C18" s="28"/>
      <c r="D18" s="28"/>
      <c r="E18" s="28"/>
      <c r="F18" s="28"/>
      <c r="G18" s="28"/>
      <c r="H18" s="79"/>
      <c r="I18" s="86">
        <f>I7+I8+I9+I10+I11+I12+I13+I14+I15+I16+I24+I25+I26</f>
        <v>669600</v>
      </c>
      <c r="J18" s="86">
        <f t="shared" ref="J18:AF18" si="7">J7+J8+J9+J10+J11+J12+J13+J14+J15+J16+J24+J25+J26</f>
        <v>669600</v>
      </c>
      <c r="K18" s="86">
        <f t="shared" si="7"/>
        <v>967680</v>
      </c>
      <c r="L18" s="86">
        <f t="shared" si="7"/>
        <v>967680</v>
      </c>
      <c r="M18" s="86">
        <f t="shared" si="7"/>
        <v>1071360</v>
      </c>
      <c r="N18" s="86">
        <f t="shared" si="7"/>
        <v>1071360</v>
      </c>
      <c r="O18" s="86">
        <f t="shared" si="7"/>
        <v>1073169.97</v>
      </c>
      <c r="P18" s="86">
        <f t="shared" si="7"/>
        <v>1043808.2133333334</v>
      </c>
      <c r="Q18" s="86">
        <f t="shared" si="7"/>
        <v>1123736.32</v>
      </c>
      <c r="R18" s="86">
        <f t="shared" si="7"/>
        <v>1078368.2133333334</v>
      </c>
      <c r="S18" s="86">
        <f t="shared" si="7"/>
        <v>548550.67000000004</v>
      </c>
      <c r="T18" s="86">
        <f t="shared" si="7"/>
        <v>585848.2666666666</v>
      </c>
      <c r="U18" s="86">
        <f t="shared" si="7"/>
        <v>23580.470000000005</v>
      </c>
      <c r="V18" s="86">
        <f t="shared" si="7"/>
        <v>21327.626666666667</v>
      </c>
      <c r="W18" s="86">
        <f t="shared" si="7"/>
        <v>79958.97</v>
      </c>
      <c r="X18" s="86">
        <f t="shared" si="7"/>
        <v>0</v>
      </c>
      <c r="Y18" s="86">
        <f t="shared" si="7"/>
        <v>706946.52</v>
      </c>
      <c r="Z18" s="86">
        <f t="shared" si="7"/>
        <v>648000</v>
      </c>
      <c r="AA18" s="86">
        <f t="shared" si="7"/>
        <v>669600</v>
      </c>
      <c r="AB18" s="86">
        <f t="shared" si="7"/>
        <v>669600</v>
      </c>
      <c r="AC18" s="86">
        <f t="shared" si="7"/>
        <v>648000</v>
      </c>
      <c r="AD18" s="86">
        <f t="shared" si="7"/>
        <v>648000</v>
      </c>
      <c r="AE18" s="86">
        <f t="shared" si="7"/>
        <v>535680</v>
      </c>
      <c r="AF18" s="86">
        <f t="shared" si="7"/>
        <v>535680</v>
      </c>
      <c r="AG18" s="86">
        <f>AG7+AG8+AG9+AG10+AG11+AG12+AG13+AG14+AG15+AG16</f>
        <v>284.00000000000006</v>
      </c>
      <c r="AH18" s="85">
        <f>I18+J18+K18+L18+M18+N18+O18+P18+Q18+R18+S18+T18+U18+V18+W18+X18+Y18+Z18+AA18+AB18+AC18+AD18+AE18+AF18</f>
        <v>16057135.24</v>
      </c>
    </row>
    <row r="19" spans="1:34" ht="35.25" customHeight="1" x14ac:dyDescent="0.25">
      <c r="A19" s="40">
        <f t="shared" si="4"/>
        <v>13</v>
      </c>
      <c r="B19" s="38" t="s">
        <v>31</v>
      </c>
      <c r="C19" s="31"/>
      <c r="D19" s="31"/>
      <c r="E19" s="31"/>
      <c r="F19" s="31"/>
      <c r="G19" s="31"/>
      <c r="H19" s="31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5.25" customHeight="1" x14ac:dyDescent="0.25">
      <c r="A20" s="40">
        <f t="shared" si="4"/>
        <v>14</v>
      </c>
      <c r="B20" s="38" t="s">
        <v>32</v>
      </c>
      <c r="C20" s="30"/>
      <c r="D20" s="30"/>
      <c r="E20" s="30"/>
      <c r="F20" s="30"/>
      <c r="G20" s="33"/>
      <c r="H20" s="33"/>
      <c r="I20" s="89">
        <v>0.9</v>
      </c>
      <c r="J20" s="90">
        <f>I20</f>
        <v>0.9</v>
      </c>
      <c r="K20" s="89">
        <v>0.9</v>
      </c>
      <c r="L20" s="90">
        <f t="shared" si="8"/>
        <v>0.9</v>
      </c>
      <c r="M20" s="89">
        <v>0.9</v>
      </c>
      <c r="N20" s="90">
        <f t="shared" si="9"/>
        <v>0.9</v>
      </c>
      <c r="O20" s="89">
        <v>0.9</v>
      </c>
      <c r="P20" s="90">
        <f t="shared" si="10"/>
        <v>0.9</v>
      </c>
      <c r="Q20" s="89">
        <v>0.9</v>
      </c>
      <c r="R20" s="90">
        <f t="shared" si="11"/>
        <v>0.9</v>
      </c>
      <c r="S20" s="89">
        <v>0.9</v>
      </c>
      <c r="T20" s="90">
        <f t="shared" si="12"/>
        <v>0.9</v>
      </c>
      <c r="U20" s="89">
        <v>0.9</v>
      </c>
      <c r="V20" s="90">
        <f t="shared" si="13"/>
        <v>0.9</v>
      </c>
      <c r="W20" s="89">
        <v>0.9</v>
      </c>
      <c r="X20" s="90">
        <f t="shared" si="14"/>
        <v>0.9</v>
      </c>
      <c r="Y20" s="89">
        <v>0.9</v>
      </c>
      <c r="Z20" s="90">
        <f t="shared" si="15"/>
        <v>0.9</v>
      </c>
      <c r="AA20" s="89">
        <v>0.9</v>
      </c>
      <c r="AB20" s="90">
        <f t="shared" si="16"/>
        <v>0.9</v>
      </c>
      <c r="AC20" s="89">
        <v>0.9</v>
      </c>
      <c r="AD20" s="90">
        <f t="shared" si="17"/>
        <v>0.9</v>
      </c>
      <c r="AE20" s="89">
        <v>0.9</v>
      </c>
      <c r="AF20" s="90">
        <f t="shared" si="18"/>
        <v>0.9</v>
      </c>
      <c r="AG20" s="11"/>
      <c r="AH20" s="12"/>
    </row>
    <row r="21" spans="1:34" ht="35.25" customHeight="1" x14ac:dyDescent="0.25">
      <c r="A21" s="40">
        <f t="shared" si="4"/>
        <v>15</v>
      </c>
      <c r="B21" s="38" t="s">
        <v>33</v>
      </c>
      <c r="C21" s="31"/>
      <c r="D21" s="31"/>
      <c r="E21" s="31"/>
      <c r="F21" s="31"/>
      <c r="G21" s="31"/>
      <c r="H21" s="31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5.25" customHeight="1" x14ac:dyDescent="0.25">
      <c r="A22" s="40">
        <f t="shared" si="4"/>
        <v>16</v>
      </c>
      <c r="B22" s="38" t="s">
        <v>34</v>
      </c>
      <c r="C22" s="31"/>
      <c r="D22" s="31"/>
      <c r="E22" s="31"/>
      <c r="F22" s="31"/>
      <c r="G22" s="31"/>
      <c r="H22" s="31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5.25" customHeight="1" x14ac:dyDescent="0.25">
      <c r="A23" s="40">
        <f t="shared" si="4"/>
        <v>17</v>
      </c>
      <c r="B23" s="38" t="s">
        <v>35</v>
      </c>
      <c r="C23" s="31"/>
      <c r="D23" s="31"/>
      <c r="E23" s="31"/>
      <c r="F23" s="31"/>
      <c r="G23" s="31"/>
      <c r="H23" s="31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5.25" customHeight="1" x14ac:dyDescent="0.25">
      <c r="A24" s="40">
        <f t="shared" si="4"/>
        <v>18</v>
      </c>
      <c r="B24" s="38" t="s">
        <v>51</v>
      </c>
      <c r="C24" s="31"/>
      <c r="D24" s="31"/>
      <c r="E24" s="31"/>
      <c r="F24" s="31"/>
      <c r="G24" s="31"/>
      <c r="H24" s="31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131" t="s">
        <v>54</v>
      </c>
      <c r="AH24" s="132"/>
    </row>
    <row r="25" spans="1:34" ht="35.25" customHeight="1" x14ac:dyDescent="0.25">
      <c r="A25" s="40">
        <f t="shared" si="4"/>
        <v>19</v>
      </c>
      <c r="B25" s="38" t="s">
        <v>52</v>
      </c>
      <c r="C25" s="31"/>
      <c r="D25" s="31"/>
      <c r="E25" s="31"/>
      <c r="F25" s="31"/>
      <c r="G25" s="31"/>
      <c r="H25" s="31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133"/>
      <c r="AH25" s="134"/>
    </row>
    <row r="26" spans="1:34" ht="35.25" customHeight="1" x14ac:dyDescent="0.25">
      <c r="A26" s="40">
        <f t="shared" si="4"/>
        <v>20</v>
      </c>
      <c r="B26" s="38" t="s">
        <v>53</v>
      </c>
      <c r="C26" s="31"/>
      <c r="D26" s="31"/>
      <c r="E26" s="31"/>
      <c r="F26" s="31"/>
      <c r="G26" s="31"/>
      <c r="H26" s="31"/>
      <c r="I26" s="97">
        <v>669600</v>
      </c>
      <c r="J26" s="97">
        <v>669600</v>
      </c>
      <c r="K26" s="97">
        <v>967680</v>
      </c>
      <c r="L26" s="97">
        <v>967680</v>
      </c>
      <c r="M26" s="97">
        <v>1071360</v>
      </c>
      <c r="N26" s="97">
        <v>1071360</v>
      </c>
      <c r="O26" s="97">
        <v>1036800</v>
      </c>
      <c r="P26" s="97">
        <v>1036800</v>
      </c>
      <c r="Q26" s="97">
        <v>1071360</v>
      </c>
      <c r="R26" s="97">
        <v>1071360</v>
      </c>
      <c r="S26" s="97">
        <v>518400</v>
      </c>
      <c r="T26" s="97">
        <v>518400</v>
      </c>
      <c r="U26" s="97"/>
      <c r="V26" s="98"/>
      <c r="W26" s="97"/>
      <c r="X26" s="98"/>
      <c r="Y26" s="97">
        <v>648000</v>
      </c>
      <c r="Z26" s="98">
        <v>648000</v>
      </c>
      <c r="AA26" s="97">
        <v>669600</v>
      </c>
      <c r="AB26" s="98">
        <v>669600</v>
      </c>
      <c r="AC26" s="97">
        <v>648000</v>
      </c>
      <c r="AD26" s="98">
        <v>648000</v>
      </c>
      <c r="AE26" s="97">
        <v>535680</v>
      </c>
      <c r="AF26" s="98">
        <v>535680</v>
      </c>
      <c r="AG26" s="135"/>
      <c r="AH26" s="136"/>
    </row>
    <row r="27" spans="1:34" ht="35.25" customHeight="1" x14ac:dyDescent="0.25">
      <c r="A27" s="40">
        <f t="shared" si="4"/>
        <v>21</v>
      </c>
      <c r="B27" s="38" t="s">
        <v>36</v>
      </c>
      <c r="C27" s="31"/>
      <c r="D27" s="31"/>
      <c r="E27" s="31"/>
      <c r="F27" s="31"/>
      <c r="G27" s="31"/>
      <c r="H27" s="31"/>
      <c r="I27" s="6">
        <f>I18/I23</f>
        <v>1171745.8067564378</v>
      </c>
      <c r="J27" s="7">
        <f>J18/J23</f>
        <v>1171745.8067564378</v>
      </c>
      <c r="K27" s="6">
        <f t="shared" ref="K27:AE27" si="20">K18/K23</f>
        <v>1693361.6820222067</v>
      </c>
      <c r="L27" s="7">
        <f t="shared" si="20"/>
        <v>1693361.6820222067</v>
      </c>
      <c r="M27" s="6">
        <f t="shared" si="20"/>
        <v>1874793.2908103003</v>
      </c>
      <c r="N27" s="7">
        <f t="shared" si="20"/>
        <v>1874793.2908103003</v>
      </c>
      <c r="O27" s="6">
        <f>O18/O23</f>
        <v>1877960.5918226284</v>
      </c>
      <c r="P27" s="7">
        <f t="shared" si="20"/>
        <v>1826579.8940132356</v>
      </c>
      <c r="Q27" s="6">
        <f t="shared" si="20"/>
        <v>1966447.6117979547</v>
      </c>
      <c r="R27" s="7">
        <f t="shared" si="20"/>
        <v>1887057.0969426001</v>
      </c>
      <c r="S27" s="6">
        <f t="shared" si="20"/>
        <v>959919.27623347437</v>
      </c>
      <c r="T27" s="7">
        <f t="shared" si="20"/>
        <v>1025187.0517655226</v>
      </c>
      <c r="U27" s="6">
        <f t="shared" si="20"/>
        <v>41263.914043975477</v>
      </c>
      <c r="V27" s="7">
        <f t="shared" si="20"/>
        <v>37321.62054171662</v>
      </c>
      <c r="W27" s="6">
        <f t="shared" si="20"/>
        <v>139921.72612016695</v>
      </c>
      <c r="X27" s="7">
        <f t="shared" si="20"/>
        <v>0</v>
      </c>
      <c r="Y27" s="6">
        <f t="shared" si="20"/>
        <v>1237099.1941622701</v>
      </c>
      <c r="Z27" s="7">
        <f t="shared" si="20"/>
        <v>1133947.5549255849</v>
      </c>
      <c r="AA27" s="6">
        <f t="shared" si="20"/>
        <v>1171745.8067564378</v>
      </c>
      <c r="AB27" s="7">
        <f t="shared" si="20"/>
        <v>1171745.8067564378</v>
      </c>
      <c r="AC27" s="6">
        <f t="shared" si="20"/>
        <v>1133947.5549255849</v>
      </c>
      <c r="AD27" s="7">
        <f t="shared" si="20"/>
        <v>1133947.5549255849</v>
      </c>
      <c r="AE27" s="6">
        <f t="shared" si="20"/>
        <v>937396.64540515014</v>
      </c>
      <c r="AF27" s="7">
        <f>AF18/AF23</f>
        <v>937396.64540515014</v>
      </c>
      <c r="AG27" s="6"/>
      <c r="AH27" s="7">
        <f>I27+J27+K27+L27+M27+N27+O27+P27+Q27+R27+S27+T27+U27+V27+W27+X27+Y27+Z27+AA27+AB27+AC27+AD27+AE27+AF27</f>
        <v>28098687.105721362</v>
      </c>
    </row>
    <row r="28" spans="1:34" ht="35.25" customHeight="1" thickBot="1" x14ac:dyDescent="0.3">
      <c r="A28" s="40">
        <f t="shared" si="4"/>
        <v>22</v>
      </c>
      <c r="B28" s="39" t="s">
        <v>37</v>
      </c>
      <c r="C28" s="32"/>
      <c r="D28" s="32"/>
      <c r="E28" s="32"/>
      <c r="F28" s="32"/>
      <c r="G28" s="32"/>
      <c r="H28" s="32"/>
      <c r="I28" s="91">
        <f>I27/(15*86400)</f>
        <v>0.90412485089231309</v>
      </c>
      <c r="J28" s="59">
        <f>J27/(15*86400)</f>
        <v>0.90412485089231309</v>
      </c>
      <c r="K28" s="91">
        <f t="shared" ref="K28:AF28" si="21">K27/(15*86400)</f>
        <v>1.306606236128246</v>
      </c>
      <c r="L28" s="59">
        <f t="shared" si="21"/>
        <v>1.306606236128246</v>
      </c>
      <c r="M28" s="91">
        <f t="shared" si="21"/>
        <v>1.4465997614277009</v>
      </c>
      <c r="N28" s="59">
        <f t="shared" si="21"/>
        <v>1.4465997614277009</v>
      </c>
      <c r="O28" s="91">
        <f t="shared" si="21"/>
        <v>1.4490436665298059</v>
      </c>
      <c r="P28" s="59">
        <f t="shared" si="21"/>
        <v>1.4093980663682373</v>
      </c>
      <c r="Q28" s="91">
        <f t="shared" si="21"/>
        <v>1.5173206881157058</v>
      </c>
      <c r="R28" s="59">
        <f t="shared" si="21"/>
        <v>1.4560625748013889</v>
      </c>
      <c r="S28" s="91">
        <f t="shared" si="21"/>
        <v>0.74067845388385367</v>
      </c>
      <c r="T28" s="59">
        <f t="shared" si="21"/>
        <v>0.79103939179438465</v>
      </c>
      <c r="U28" s="91">
        <f t="shared" si="21"/>
        <v>3.1839439848746508E-2</v>
      </c>
      <c r="V28" s="59">
        <f t="shared" si="21"/>
        <v>2.8797546714287515E-2</v>
      </c>
      <c r="W28" s="91">
        <f t="shared" si="21"/>
        <v>0.10796429484580783</v>
      </c>
      <c r="X28" s="59">
        <f t="shared" si="21"/>
        <v>0</v>
      </c>
      <c r="Y28" s="91">
        <f t="shared" si="21"/>
        <v>0.95455184734743059</v>
      </c>
      <c r="Z28" s="59">
        <f t="shared" si="21"/>
        <v>0.87495953312159336</v>
      </c>
      <c r="AA28" s="91">
        <f t="shared" si="21"/>
        <v>0.90412485089231309</v>
      </c>
      <c r="AB28" s="59">
        <f t="shared" si="21"/>
        <v>0.90412485089231309</v>
      </c>
      <c r="AC28" s="91">
        <f t="shared" si="21"/>
        <v>0.87495953312159336</v>
      </c>
      <c r="AD28" s="59">
        <f t="shared" si="21"/>
        <v>0.87495953312159336</v>
      </c>
      <c r="AE28" s="91">
        <f t="shared" si="21"/>
        <v>0.72329988071385043</v>
      </c>
      <c r="AF28" s="59">
        <f t="shared" si="21"/>
        <v>0.72329988071385043</v>
      </c>
      <c r="AG28" s="91"/>
      <c r="AH28" s="59"/>
    </row>
  </sheetData>
  <mergeCells count="28">
    <mergeCell ref="AG24:AH26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I17:N17"/>
    <mergeCell ref="O17:AA17"/>
    <mergeCell ref="AB17:AF17"/>
    <mergeCell ref="AE4:AF4"/>
    <mergeCell ref="AG4:AH4"/>
    <mergeCell ref="S4:T4"/>
    <mergeCell ref="U4:V4"/>
    <mergeCell ref="W4:X4"/>
    <mergeCell ref="Y4:Z4"/>
    <mergeCell ref="AA4:AB4"/>
    <mergeCell ref="AC4:AD4"/>
    <mergeCell ref="Q4:R4"/>
  </mergeCells>
  <pageMargins left="0.25" right="0.25" top="0.75" bottom="0.75" header="0.3" footer="0.3"/>
  <pageSetup paperSize="9" scale="2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ლამი-მისაქ</vt:lpstr>
      <vt:lpstr>თელოვანი</vt:lpstr>
      <vt:lpstr>თელოვანი-2</vt:lpstr>
      <vt:lpstr>არაგვისპირის არხი</vt:lpstr>
      <vt:lpstr>ბულაჩაურის არხი</vt:lpstr>
      <vt:lpstr>ნარეკვავის არხი</vt:lpstr>
      <vt:lpstr>საგურამოს არხი</vt:lpstr>
      <vt:lpstr>'არაგვისპირის არხი'!Print_Area</vt:lpstr>
      <vt:lpstr>'ბულაჩაურის არხი'!Print_Area</vt:lpstr>
      <vt:lpstr>'თელოვანი-2'!Print_Area</vt:lpstr>
      <vt:lpstr>'ნარეკვავის არხი'!Print_Area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Tamaz Kereselidze</dc:creator>
  <cp:lastModifiedBy>Vazha Gvelesiani</cp:lastModifiedBy>
  <cp:lastPrinted>2024-10-01T09:24:37Z</cp:lastPrinted>
  <dcterms:created xsi:type="dcterms:W3CDTF">2015-06-05T18:17:20Z</dcterms:created>
  <dcterms:modified xsi:type="dcterms:W3CDTF">2025-10-31T08:42:50Z</dcterms:modified>
</cp:coreProperties>
</file>