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რეჟიმები\რეჟიმი დამტკიცებული 2025\რეჟიმი დამტკიცებული 2025\კახეთი 2026\"/>
    </mc:Choice>
  </mc:AlternateContent>
  <xr:revisionPtr revIDLastSave="0" documentId="13_ncr:1_{6CD56EFB-449B-4BA2-B56B-064DC06EAFDE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ქვემო ალაზნის მაგისტრალური არხი" sheetId="21" r:id="rId1"/>
    <sheet name="სამთაწყაროს მ.ს.ს." sheetId="22" r:id="rId2"/>
    <sheet name="ფიროსმანის მ.ს.ს." sheetId="2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21" l="1"/>
  <c r="P16" i="21"/>
  <c r="U14" i="21"/>
  <c r="U15" i="21"/>
  <c r="U13" i="21"/>
  <c r="Q8" i="21"/>
  <c r="J18" i="23"/>
  <c r="K18" i="23"/>
  <c r="L18" i="23"/>
  <c r="M18" i="23"/>
  <c r="Z18" i="23"/>
  <c r="AC18" i="23"/>
  <c r="AD18" i="23"/>
  <c r="AE18" i="23"/>
  <c r="AF18" i="23"/>
  <c r="I18" i="23"/>
  <c r="J18" i="22"/>
  <c r="K18" i="22"/>
  <c r="L18" i="22"/>
  <c r="M18" i="22"/>
  <c r="Z18" i="22"/>
  <c r="AC18" i="22"/>
  <c r="AD18" i="22"/>
  <c r="AE18" i="22"/>
  <c r="AF18" i="22"/>
  <c r="I18" i="22"/>
  <c r="J18" i="21"/>
  <c r="K18" i="21"/>
  <c r="L18" i="21"/>
  <c r="M18" i="21"/>
  <c r="Z18" i="21"/>
  <c r="AC18" i="21"/>
  <c r="AD18" i="21"/>
  <c r="AE18" i="21"/>
  <c r="AF18" i="21"/>
  <c r="I18" i="21"/>
  <c r="AE23" i="23" l="1"/>
  <c r="AC23" i="23"/>
  <c r="AA23" i="23"/>
  <c r="Y23" i="23"/>
  <c r="W23" i="23"/>
  <c r="U23" i="23"/>
  <c r="S23" i="23"/>
  <c r="Q23" i="23"/>
  <c r="O23" i="23"/>
  <c r="M23" i="23"/>
  <c r="K23" i="23"/>
  <c r="I23" i="23"/>
  <c r="AF22" i="23"/>
  <c r="AD22" i="23"/>
  <c r="AB22" i="23"/>
  <c r="Z22" i="23"/>
  <c r="X22" i="23"/>
  <c r="V22" i="23"/>
  <c r="T22" i="23"/>
  <c r="R22" i="23"/>
  <c r="P22" i="23"/>
  <c r="N22" i="23"/>
  <c r="L22" i="23"/>
  <c r="J22" i="23"/>
  <c r="AF21" i="23"/>
  <c r="AD21" i="23"/>
  <c r="AB21" i="23"/>
  <c r="Z21" i="23"/>
  <c r="X21" i="23"/>
  <c r="V21" i="23"/>
  <c r="T21" i="23"/>
  <c r="R21" i="23"/>
  <c r="P21" i="23"/>
  <c r="N21" i="23"/>
  <c r="L21" i="23"/>
  <c r="J21" i="23"/>
  <c r="AF20" i="23"/>
  <c r="AD20" i="23"/>
  <c r="AB20" i="23"/>
  <c r="Z20" i="23"/>
  <c r="X20" i="23"/>
  <c r="V20" i="23"/>
  <c r="T20" i="23"/>
  <c r="R20" i="23"/>
  <c r="P20" i="23"/>
  <c r="N20" i="23"/>
  <c r="L20" i="23"/>
  <c r="J20" i="23"/>
  <c r="AF19" i="23"/>
  <c r="AD19" i="23"/>
  <c r="AB19" i="23"/>
  <c r="Z19" i="23"/>
  <c r="X19" i="23"/>
  <c r="V19" i="23"/>
  <c r="T19" i="23"/>
  <c r="R19" i="23"/>
  <c r="P19" i="23"/>
  <c r="N19" i="23"/>
  <c r="L19" i="23"/>
  <c r="J19" i="23"/>
  <c r="AG16" i="23"/>
  <c r="D16" i="23"/>
  <c r="E16" i="23" s="1"/>
  <c r="G16" i="23" s="1"/>
  <c r="AG15" i="23"/>
  <c r="U15" i="23"/>
  <c r="D15" i="23"/>
  <c r="E15" i="23" s="1"/>
  <c r="G15" i="23" s="1"/>
  <c r="AG14" i="23"/>
  <c r="U14" i="23"/>
  <c r="D14" i="23"/>
  <c r="E14" i="23" s="1"/>
  <c r="G14" i="23" s="1"/>
  <c r="O14" i="23" s="1"/>
  <c r="AG13" i="23"/>
  <c r="U13" i="23"/>
  <c r="D13" i="23"/>
  <c r="E13" i="23" s="1"/>
  <c r="G13" i="23" s="1"/>
  <c r="AG12" i="23"/>
  <c r="D12" i="23"/>
  <c r="E12" i="23" s="1"/>
  <c r="G12" i="23" s="1"/>
  <c r="AG11" i="23"/>
  <c r="D11" i="23"/>
  <c r="E11" i="23" s="1"/>
  <c r="G11" i="23" s="1"/>
  <c r="AG10" i="23"/>
  <c r="D10" i="23"/>
  <c r="E10" i="23" s="1"/>
  <c r="G10" i="23" s="1"/>
  <c r="AG9" i="23"/>
  <c r="D9" i="23"/>
  <c r="E9" i="23" s="1"/>
  <c r="G9" i="23" s="1"/>
  <c r="AG8" i="23"/>
  <c r="Q8" i="23"/>
  <c r="D8" i="23"/>
  <c r="E8" i="23" s="1"/>
  <c r="G8" i="23" s="1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G7" i="23"/>
  <c r="D7" i="23"/>
  <c r="E7" i="23" s="1"/>
  <c r="G7" i="23" s="1"/>
  <c r="B6" i="23"/>
  <c r="C6" i="23" s="1"/>
  <c r="D6" i="23" s="1"/>
  <c r="E6" i="23" s="1"/>
  <c r="F6" i="23" s="1"/>
  <c r="G6" i="23" s="1"/>
  <c r="H6" i="23" s="1"/>
  <c r="I6" i="23" s="1"/>
  <c r="J6" i="23" s="1"/>
  <c r="K6" i="23" s="1"/>
  <c r="L6" i="23" s="1"/>
  <c r="M6" i="23" s="1"/>
  <c r="N6" i="23" s="1"/>
  <c r="O6" i="23" s="1"/>
  <c r="P6" i="23" s="1"/>
  <c r="Q6" i="23" s="1"/>
  <c r="R6" i="23" s="1"/>
  <c r="S6" i="23" s="1"/>
  <c r="T6" i="23" s="1"/>
  <c r="U6" i="23" s="1"/>
  <c r="V6" i="23" s="1"/>
  <c r="W6" i="23" s="1"/>
  <c r="X6" i="23" s="1"/>
  <c r="Y6" i="23" s="1"/>
  <c r="Z6" i="23" s="1"/>
  <c r="AA6" i="23" s="1"/>
  <c r="AB6" i="23" s="1"/>
  <c r="AC6" i="23" s="1"/>
  <c r="AD6" i="23" s="1"/>
  <c r="AE6" i="23" s="1"/>
  <c r="AF6" i="23" s="1"/>
  <c r="AG6" i="23" s="1"/>
  <c r="AH6" i="23" s="1"/>
  <c r="AE23" i="22"/>
  <c r="AC23" i="22"/>
  <c r="AA23" i="22"/>
  <c r="Y23" i="22"/>
  <c r="W23" i="22"/>
  <c r="U23" i="22"/>
  <c r="S23" i="22"/>
  <c r="Q23" i="22"/>
  <c r="O23" i="22"/>
  <c r="M23" i="22"/>
  <c r="K23" i="22"/>
  <c r="I23" i="22"/>
  <c r="AF22" i="22"/>
  <c r="AD22" i="22"/>
  <c r="AB22" i="22"/>
  <c r="Z22" i="22"/>
  <c r="X22" i="22"/>
  <c r="V22" i="22"/>
  <c r="T22" i="22"/>
  <c r="R22" i="22"/>
  <c r="P22" i="22"/>
  <c r="N22" i="22"/>
  <c r="L22" i="22"/>
  <c r="J22" i="22"/>
  <c r="AF21" i="22"/>
  <c r="AD21" i="22"/>
  <c r="AB21" i="22"/>
  <c r="Z21" i="22"/>
  <c r="X21" i="22"/>
  <c r="V21" i="22"/>
  <c r="T21" i="22"/>
  <c r="R21" i="22"/>
  <c r="P21" i="22"/>
  <c r="N21" i="22"/>
  <c r="L21" i="22"/>
  <c r="J21" i="22"/>
  <c r="AF20" i="22"/>
  <c r="AD20" i="22"/>
  <c r="AB20" i="22"/>
  <c r="Z20" i="22"/>
  <c r="X20" i="22"/>
  <c r="V20" i="22"/>
  <c r="T20" i="22"/>
  <c r="R20" i="22"/>
  <c r="P20" i="22"/>
  <c r="N20" i="22"/>
  <c r="L20" i="22"/>
  <c r="J20" i="22"/>
  <c r="AF19" i="22"/>
  <c r="AD19" i="22"/>
  <c r="AB19" i="22"/>
  <c r="Z19" i="22"/>
  <c r="X19" i="22"/>
  <c r="V19" i="22"/>
  <c r="T19" i="22"/>
  <c r="R19" i="22"/>
  <c r="P19" i="22"/>
  <c r="N19" i="22"/>
  <c r="L19" i="22"/>
  <c r="J19" i="22"/>
  <c r="AG16" i="22"/>
  <c r="D16" i="22"/>
  <c r="E16" i="22" s="1"/>
  <c r="G16" i="22" s="1"/>
  <c r="AG15" i="22"/>
  <c r="U15" i="22"/>
  <c r="D15" i="22"/>
  <c r="E15" i="22" s="1"/>
  <c r="G15" i="22" s="1"/>
  <c r="AG14" i="22"/>
  <c r="U14" i="22"/>
  <c r="D14" i="22"/>
  <c r="E14" i="22" s="1"/>
  <c r="G14" i="22" s="1"/>
  <c r="O14" i="22" s="1"/>
  <c r="AG13" i="22"/>
  <c r="U13" i="22"/>
  <c r="D13" i="22"/>
  <c r="E13" i="22" s="1"/>
  <c r="G13" i="22" s="1"/>
  <c r="AG12" i="22"/>
  <c r="D12" i="22"/>
  <c r="E12" i="22" s="1"/>
  <c r="G12" i="22" s="1"/>
  <c r="AG11" i="22"/>
  <c r="D11" i="22"/>
  <c r="E11" i="22" s="1"/>
  <c r="G11" i="22" s="1"/>
  <c r="AG10" i="22"/>
  <c r="D10" i="22"/>
  <c r="E10" i="22" s="1"/>
  <c r="G10" i="22" s="1"/>
  <c r="AG9" i="22"/>
  <c r="D9" i="22"/>
  <c r="E9" i="22" s="1"/>
  <c r="G9" i="22" s="1"/>
  <c r="AG8" i="22"/>
  <c r="Q8" i="22"/>
  <c r="D8" i="22"/>
  <c r="E8" i="22" s="1"/>
  <c r="G8" i="22" s="1"/>
  <c r="A8" i="22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G7" i="22"/>
  <c r="D7" i="22"/>
  <c r="E7" i="22" s="1"/>
  <c r="G7" i="22" s="1"/>
  <c r="B6" i="22"/>
  <c r="C6" i="22" s="1"/>
  <c r="D6" i="22" s="1"/>
  <c r="E6" i="22" s="1"/>
  <c r="F6" i="22" s="1"/>
  <c r="G6" i="22" s="1"/>
  <c r="H6" i="22" s="1"/>
  <c r="I6" i="22" s="1"/>
  <c r="J6" i="22" s="1"/>
  <c r="K6" i="22" s="1"/>
  <c r="L6" i="22" s="1"/>
  <c r="M6" i="22" s="1"/>
  <c r="N6" i="22" s="1"/>
  <c r="O6" i="22" s="1"/>
  <c r="P6" i="22" s="1"/>
  <c r="Q6" i="22" s="1"/>
  <c r="R6" i="22" s="1"/>
  <c r="S6" i="22" s="1"/>
  <c r="T6" i="22" s="1"/>
  <c r="U6" i="22" s="1"/>
  <c r="V6" i="22" s="1"/>
  <c r="W6" i="22" s="1"/>
  <c r="X6" i="22" s="1"/>
  <c r="Y6" i="22" s="1"/>
  <c r="Z6" i="22" s="1"/>
  <c r="AA6" i="22" s="1"/>
  <c r="AB6" i="22" s="1"/>
  <c r="AC6" i="22" s="1"/>
  <c r="AD6" i="22" s="1"/>
  <c r="AE6" i="22" s="1"/>
  <c r="AF6" i="22" s="1"/>
  <c r="AG6" i="22" s="1"/>
  <c r="AH6" i="22" s="1"/>
  <c r="AE23" i="21"/>
  <c r="AC23" i="21"/>
  <c r="AA23" i="21"/>
  <c r="Y23" i="21"/>
  <c r="W23" i="21"/>
  <c r="U23" i="21"/>
  <c r="S23" i="21"/>
  <c r="Q23" i="21"/>
  <c r="O23" i="21"/>
  <c r="M23" i="21"/>
  <c r="K23" i="21"/>
  <c r="I23" i="21"/>
  <c r="AF22" i="21"/>
  <c r="AD22" i="21"/>
  <c r="AB22" i="21"/>
  <c r="Z22" i="21"/>
  <c r="X22" i="21"/>
  <c r="V22" i="21"/>
  <c r="T22" i="21"/>
  <c r="R22" i="21"/>
  <c r="P22" i="21"/>
  <c r="N22" i="21"/>
  <c r="L22" i="21"/>
  <c r="J22" i="21"/>
  <c r="AF21" i="21"/>
  <c r="AD21" i="21"/>
  <c r="AB21" i="21"/>
  <c r="Z21" i="21"/>
  <c r="X21" i="21"/>
  <c r="V21" i="21"/>
  <c r="T21" i="21"/>
  <c r="R21" i="21"/>
  <c r="P21" i="21"/>
  <c r="N21" i="21"/>
  <c r="L21" i="21"/>
  <c r="J21" i="21"/>
  <c r="AF20" i="21"/>
  <c r="AD20" i="21"/>
  <c r="AB20" i="21"/>
  <c r="Z20" i="21"/>
  <c r="X20" i="21"/>
  <c r="V20" i="21"/>
  <c r="T20" i="21"/>
  <c r="R20" i="21"/>
  <c r="P20" i="21"/>
  <c r="N20" i="21"/>
  <c r="L20" i="21"/>
  <c r="J20" i="21"/>
  <c r="AF19" i="21"/>
  <c r="AD19" i="21"/>
  <c r="AB19" i="21"/>
  <c r="Z19" i="21"/>
  <c r="X19" i="21"/>
  <c r="V19" i="21"/>
  <c r="T19" i="21"/>
  <c r="R19" i="21"/>
  <c r="P19" i="21"/>
  <c r="N19" i="21"/>
  <c r="L19" i="21"/>
  <c r="J19" i="21"/>
  <c r="M27" i="22" l="1"/>
  <c r="M28" i="22" s="1"/>
  <c r="M27" i="23"/>
  <c r="M28" i="23" s="1"/>
  <c r="Z23" i="22"/>
  <c r="Z27" i="22" s="1"/>
  <c r="Z28" i="22" s="1"/>
  <c r="R23" i="22"/>
  <c r="AH14" i="23"/>
  <c r="AC27" i="22"/>
  <c r="AC28" i="22" s="1"/>
  <c r="R23" i="23"/>
  <c r="T23" i="22"/>
  <c r="K27" i="22"/>
  <c r="K28" i="22" s="1"/>
  <c r="K27" i="23"/>
  <c r="K28" i="23" s="1"/>
  <c r="J23" i="22"/>
  <c r="J27" i="22" s="1"/>
  <c r="J28" i="22" s="1"/>
  <c r="N23" i="22"/>
  <c r="L23" i="23"/>
  <c r="L27" i="23" s="1"/>
  <c r="L28" i="23" s="1"/>
  <c r="AB23" i="23"/>
  <c r="X23" i="23"/>
  <c r="P23" i="22"/>
  <c r="AF23" i="22"/>
  <c r="AF27" i="22" s="1"/>
  <c r="AF28" i="22" s="1"/>
  <c r="AH14" i="22"/>
  <c r="V23" i="22"/>
  <c r="T23" i="23"/>
  <c r="V23" i="23"/>
  <c r="AE27" i="22"/>
  <c r="AE28" i="22" s="1"/>
  <c r="AD23" i="22"/>
  <c r="AD27" i="22" s="1"/>
  <c r="AD28" i="22" s="1"/>
  <c r="X23" i="22"/>
  <c r="J23" i="23"/>
  <c r="J27" i="23" s="1"/>
  <c r="J28" i="23" s="1"/>
  <c r="Z23" i="23"/>
  <c r="Z27" i="23" s="1"/>
  <c r="Z28" i="23" s="1"/>
  <c r="L23" i="22"/>
  <c r="L27" i="22" s="1"/>
  <c r="L28" i="22" s="1"/>
  <c r="AB23" i="22"/>
  <c r="AG18" i="23"/>
  <c r="N23" i="23"/>
  <c r="AD23" i="23"/>
  <c r="AD27" i="23" s="1"/>
  <c r="AD28" i="23" s="1"/>
  <c r="AC27" i="23"/>
  <c r="AC28" i="23" s="1"/>
  <c r="AE27" i="23"/>
  <c r="AE28" i="23" s="1"/>
  <c r="P23" i="23"/>
  <c r="AF23" i="23"/>
  <c r="AF27" i="23" s="1"/>
  <c r="AF28" i="23" s="1"/>
  <c r="AG18" i="22"/>
  <c r="X11" i="23"/>
  <c r="V11" i="23"/>
  <c r="T11" i="23"/>
  <c r="R11" i="23"/>
  <c r="O11" i="23"/>
  <c r="T12" i="23"/>
  <c r="V12" i="23"/>
  <c r="R12" i="23"/>
  <c r="O12" i="23"/>
  <c r="Y12" i="23"/>
  <c r="W12" i="23"/>
  <c r="W15" i="23"/>
  <c r="S15" i="23"/>
  <c r="Y15" i="23"/>
  <c r="Q15" i="23"/>
  <c r="O15" i="23"/>
  <c r="W13" i="23"/>
  <c r="S13" i="23"/>
  <c r="P13" i="23"/>
  <c r="P18" i="23" s="1"/>
  <c r="AB9" i="23"/>
  <c r="O9" i="23"/>
  <c r="T10" i="23"/>
  <c r="N10" i="23"/>
  <c r="N18" i="23" s="1"/>
  <c r="O16" i="23"/>
  <c r="Q16" i="23"/>
  <c r="Q18" i="23" s="1"/>
  <c r="AA16" i="23"/>
  <c r="S16" i="23"/>
  <c r="W7" i="23"/>
  <c r="U7" i="23"/>
  <c r="T7" i="23"/>
  <c r="R7" i="23"/>
  <c r="O8" i="23"/>
  <c r="T8" i="23"/>
  <c r="AB8" i="23"/>
  <c r="X8" i="23"/>
  <c r="V8" i="23"/>
  <c r="I27" i="23"/>
  <c r="T10" i="22"/>
  <c r="N10" i="22"/>
  <c r="N18" i="22" s="1"/>
  <c r="O16" i="22"/>
  <c r="AA16" i="22"/>
  <c r="S16" i="22"/>
  <c r="Q16" i="22"/>
  <c r="O8" i="22"/>
  <c r="X8" i="22"/>
  <c r="X18" i="22" s="1"/>
  <c r="AB8" i="22"/>
  <c r="AB18" i="22" s="1"/>
  <c r="V8" i="22"/>
  <c r="V18" i="22" s="1"/>
  <c r="T8" i="22"/>
  <c r="X11" i="22"/>
  <c r="V11" i="22"/>
  <c r="O11" i="22"/>
  <c r="R11" i="22"/>
  <c r="T11" i="22"/>
  <c r="O9" i="22"/>
  <c r="AB9" i="22"/>
  <c r="T12" i="22"/>
  <c r="R12" i="22"/>
  <c r="Y12" i="22"/>
  <c r="Y18" i="22" s="1"/>
  <c r="O12" i="22"/>
  <c r="W12" i="22"/>
  <c r="V12" i="22"/>
  <c r="W15" i="22"/>
  <c r="Q15" i="22"/>
  <c r="Q18" i="22" s="1"/>
  <c r="O15" i="22"/>
  <c r="S15" i="22"/>
  <c r="Y15" i="22"/>
  <c r="W7" i="22"/>
  <c r="W18" i="22" s="1"/>
  <c r="U7" i="22"/>
  <c r="T7" i="22"/>
  <c r="T18" i="22" s="1"/>
  <c r="R7" i="22"/>
  <c r="R18" i="22" s="1"/>
  <c r="S13" i="22"/>
  <c r="S18" i="22" s="1"/>
  <c r="P13" i="22"/>
  <c r="P18" i="22" s="1"/>
  <c r="W13" i="22"/>
  <c r="I27" i="22"/>
  <c r="J23" i="21"/>
  <c r="J27" i="21" s="1"/>
  <c r="J28" i="21" s="1"/>
  <c r="Z23" i="21"/>
  <c r="Z27" i="21" s="1"/>
  <c r="Z28" i="21" s="1"/>
  <c r="AC27" i="21"/>
  <c r="AC28" i="21" s="1"/>
  <c r="AE27" i="21"/>
  <c r="AE28" i="21" s="1"/>
  <c r="I27" i="21"/>
  <c r="I28" i="21" s="1"/>
  <c r="T23" i="21"/>
  <c r="N23" i="21"/>
  <c r="AD23" i="21"/>
  <c r="AD27" i="21" s="1"/>
  <c r="AD28" i="21" s="1"/>
  <c r="R23" i="21"/>
  <c r="V23" i="21"/>
  <c r="P23" i="21"/>
  <c r="AF23" i="21"/>
  <c r="AF27" i="21" s="1"/>
  <c r="AF28" i="21" s="1"/>
  <c r="K27" i="21"/>
  <c r="K28" i="21" s="1"/>
  <c r="X23" i="21"/>
  <c r="M27" i="21"/>
  <c r="M28" i="21" s="1"/>
  <c r="L23" i="21"/>
  <c r="L27" i="21" s="1"/>
  <c r="L28" i="21" s="1"/>
  <c r="AB23" i="21"/>
  <c r="B6" i="21"/>
  <c r="C6" i="21" s="1"/>
  <c r="D6" i="21" s="1"/>
  <c r="E6" i="21" s="1"/>
  <c r="F6" i="21" s="1"/>
  <c r="G6" i="21" s="1"/>
  <c r="H6" i="21" s="1"/>
  <c r="I6" i="21" s="1"/>
  <c r="J6" i="21" s="1"/>
  <c r="K6" i="21" s="1"/>
  <c r="L6" i="21" s="1"/>
  <c r="M6" i="21" s="1"/>
  <c r="N6" i="21" s="1"/>
  <c r="O6" i="21" s="1"/>
  <c r="P6" i="21" s="1"/>
  <c r="Q6" i="21" s="1"/>
  <c r="R6" i="21" s="1"/>
  <c r="S6" i="21" s="1"/>
  <c r="T6" i="21" s="1"/>
  <c r="U6" i="21" s="1"/>
  <c r="V6" i="21" s="1"/>
  <c r="W6" i="21" s="1"/>
  <c r="X6" i="21" s="1"/>
  <c r="Y6" i="21" s="1"/>
  <c r="Z6" i="21" s="1"/>
  <c r="AA6" i="21" s="1"/>
  <c r="AB6" i="21" s="1"/>
  <c r="AC6" i="21" s="1"/>
  <c r="AD6" i="21" s="1"/>
  <c r="AE6" i="21" s="1"/>
  <c r="AF6" i="21" s="1"/>
  <c r="AG6" i="21" s="1"/>
  <c r="AH6" i="21" s="1"/>
  <c r="AG16" i="21"/>
  <c r="AG15" i="21"/>
  <c r="AG14" i="21"/>
  <c r="AG13" i="21"/>
  <c r="AG12" i="21"/>
  <c r="AG11" i="21"/>
  <c r="AG10" i="21"/>
  <c r="AG9" i="21"/>
  <c r="AG8" i="21"/>
  <c r="AG7" i="2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4" i="21" s="1"/>
  <c r="A25" i="21" s="1"/>
  <c r="A26" i="21" s="1"/>
  <c r="A27" i="21" s="1"/>
  <c r="A28" i="21" s="1"/>
  <c r="AA18" i="23" l="1"/>
  <c r="AA27" i="23" s="1"/>
  <c r="AA28" i="23" s="1"/>
  <c r="AB18" i="23"/>
  <c r="AB27" i="23" s="1"/>
  <c r="AB28" i="23" s="1"/>
  <c r="Y18" i="23"/>
  <c r="X18" i="23"/>
  <c r="O18" i="23"/>
  <c r="O27" i="23" s="1"/>
  <c r="O28" i="23" s="1"/>
  <c r="U18" i="23"/>
  <c r="U27" i="23" s="1"/>
  <c r="U28" i="23" s="1"/>
  <c r="T18" i="23"/>
  <c r="T27" i="23" s="1"/>
  <c r="T28" i="23" s="1"/>
  <c r="W18" i="23"/>
  <c r="W27" i="23" s="1"/>
  <c r="W28" i="23" s="1"/>
  <c r="V18" i="23"/>
  <c r="V27" i="23" s="1"/>
  <c r="V28" i="23" s="1"/>
  <c r="R18" i="23"/>
  <c r="R27" i="23" s="1"/>
  <c r="R28" i="23" s="1"/>
  <c r="S18" i="23"/>
  <c r="U18" i="22"/>
  <c r="U27" i="22" s="1"/>
  <c r="U28" i="22" s="1"/>
  <c r="O18" i="22"/>
  <c r="AA18" i="22"/>
  <c r="AA27" i="22" s="1"/>
  <c r="AA28" i="22" s="1"/>
  <c r="AB27" i="22"/>
  <c r="AB28" i="22" s="1"/>
  <c r="AH9" i="23"/>
  <c r="S27" i="22"/>
  <c r="S28" i="22" s="1"/>
  <c r="X27" i="22"/>
  <c r="X28" i="22" s="1"/>
  <c r="Q27" i="23"/>
  <c r="Q28" i="23" s="1"/>
  <c r="X27" i="23"/>
  <c r="X28" i="23" s="1"/>
  <c r="AH11" i="23"/>
  <c r="Q27" i="22"/>
  <c r="Q28" i="22" s="1"/>
  <c r="AH8" i="23"/>
  <c r="AH13" i="23"/>
  <c r="P27" i="23"/>
  <c r="P28" i="23" s="1"/>
  <c r="AH7" i="23"/>
  <c r="AH16" i="23"/>
  <c r="S27" i="23"/>
  <c r="S28" i="23" s="1"/>
  <c r="Y27" i="23"/>
  <c r="Y28" i="23" s="1"/>
  <c r="I28" i="23"/>
  <c r="AH10" i="23"/>
  <c r="AH12" i="23"/>
  <c r="AH15" i="23"/>
  <c r="AH11" i="22"/>
  <c r="O27" i="22"/>
  <c r="O28" i="22" s="1"/>
  <c r="AH8" i="22"/>
  <c r="AH12" i="22"/>
  <c r="Y27" i="22"/>
  <c r="Y28" i="22" s="1"/>
  <c r="AH13" i="22"/>
  <c r="P27" i="22"/>
  <c r="P28" i="22" s="1"/>
  <c r="AH15" i="22"/>
  <c r="R27" i="22"/>
  <c r="R28" i="22" s="1"/>
  <c r="AH7" i="22"/>
  <c r="AH9" i="22"/>
  <c r="AH16" i="22"/>
  <c r="I28" i="22"/>
  <c r="W27" i="22"/>
  <c r="W28" i="22" s="1"/>
  <c r="T27" i="22"/>
  <c r="T28" i="22" s="1"/>
  <c r="V27" i="22"/>
  <c r="V28" i="22" s="1"/>
  <c r="AH10" i="22"/>
  <c r="AG18" i="21"/>
  <c r="N27" i="23" l="1"/>
  <c r="AH18" i="23"/>
  <c r="N27" i="22"/>
  <c r="AH18" i="22"/>
  <c r="D16" i="21"/>
  <c r="E16" i="21" s="1"/>
  <c r="G16" i="21" s="1"/>
  <c r="D15" i="21"/>
  <c r="E15" i="21" s="1"/>
  <c r="G15" i="21" s="1"/>
  <c r="D14" i="21"/>
  <c r="E14" i="21" s="1"/>
  <c r="G14" i="21" s="1"/>
  <c r="O14" i="21" s="1"/>
  <c r="D13" i="21"/>
  <c r="E13" i="21" s="1"/>
  <c r="G13" i="21" s="1"/>
  <c r="D12" i="21"/>
  <c r="E12" i="21" s="1"/>
  <c r="G12" i="21" s="1"/>
  <c r="D11" i="21"/>
  <c r="E11" i="21" s="1"/>
  <c r="G11" i="21" s="1"/>
  <c r="D10" i="21"/>
  <c r="E10" i="21" s="1"/>
  <c r="G10" i="21" s="1"/>
  <c r="D9" i="21"/>
  <c r="E9" i="21" s="1"/>
  <c r="G9" i="21" s="1"/>
  <c r="D8" i="21"/>
  <c r="E8" i="21" s="1"/>
  <c r="G8" i="21" s="1"/>
  <c r="D7" i="21"/>
  <c r="E7" i="21" s="1"/>
  <c r="G7" i="21" s="1"/>
  <c r="N28" i="23" l="1"/>
  <c r="AH27" i="23"/>
  <c r="N28" i="22"/>
  <c r="AH27" i="22"/>
  <c r="AB9" i="21"/>
  <c r="O9" i="21"/>
  <c r="V11" i="21"/>
  <c r="R11" i="21"/>
  <c r="X11" i="21"/>
  <c r="T11" i="21"/>
  <c r="T12" i="21"/>
  <c r="R12" i="21"/>
  <c r="O12" i="21"/>
  <c r="W12" i="21"/>
  <c r="Y12" i="21"/>
  <c r="V12" i="21"/>
  <c r="T10" i="21"/>
  <c r="N10" i="21"/>
  <c r="N18" i="21" s="1"/>
  <c r="W13" i="21"/>
  <c r="P13" i="21"/>
  <c r="P18" i="21" s="1"/>
  <c r="S13" i="21"/>
  <c r="Q16" i="21"/>
  <c r="AA16" i="21"/>
  <c r="AA18" i="21" s="1"/>
  <c r="S16" i="21"/>
  <c r="O8" i="21"/>
  <c r="AB8" i="21"/>
  <c r="V8" i="21"/>
  <c r="T8" i="21"/>
  <c r="X8" i="21"/>
  <c r="Y15" i="21"/>
  <c r="Q15" i="21"/>
  <c r="W15" i="21"/>
  <c r="S15" i="21"/>
  <c r="O15" i="21"/>
  <c r="AH14" i="21"/>
  <c r="R7" i="21"/>
  <c r="R18" i="21" s="1"/>
  <c r="W7" i="21"/>
  <c r="U7" i="21"/>
  <c r="U18" i="21" s="1"/>
  <c r="T7" i="21"/>
  <c r="S18" i="21" l="1"/>
  <c r="S27" i="21" s="1"/>
  <c r="S28" i="21" s="1"/>
  <c r="Q18" i="21"/>
  <c r="Q27" i="21" s="1"/>
  <c r="Q28" i="21" s="1"/>
  <c r="X18" i="21"/>
  <c r="T18" i="21"/>
  <c r="T27" i="21" s="1"/>
  <c r="T28" i="21" s="1"/>
  <c r="V18" i="21"/>
  <c r="V27" i="21" s="1"/>
  <c r="V28" i="21" s="1"/>
  <c r="AB18" i="21"/>
  <c r="Y18" i="21"/>
  <c r="W18" i="21"/>
  <c r="O18" i="21"/>
  <c r="O27" i="21" s="1"/>
  <c r="O28" i="21" s="1"/>
  <c r="AB27" i="21"/>
  <c r="AB28" i="21" s="1"/>
  <c r="AA27" i="21"/>
  <c r="AA28" i="21" s="1"/>
  <c r="P27" i="21"/>
  <c r="P28" i="21" s="1"/>
  <c r="U27" i="21"/>
  <c r="U28" i="21" s="1"/>
  <c r="W27" i="21"/>
  <c r="W28" i="21" s="1"/>
  <c r="X27" i="21"/>
  <c r="X28" i="21" s="1"/>
  <c r="Y27" i="21"/>
  <c r="Y28" i="21" s="1"/>
  <c r="AH15" i="21"/>
  <c r="AH16" i="21"/>
  <c r="N27" i="21"/>
  <c r="N28" i="21" s="1"/>
  <c r="AH10" i="21"/>
  <c r="AH8" i="21"/>
  <c r="AH12" i="21"/>
  <c r="AH11" i="21"/>
  <c r="AH13" i="21"/>
  <c r="AH9" i="21"/>
  <c r="AH7" i="21"/>
  <c r="R27" i="21" l="1"/>
  <c r="AH18" i="21"/>
  <c r="R28" i="21" l="1"/>
  <c r="AH27" i="21"/>
</calcChain>
</file>

<file path=xl/sharedStrings.xml><?xml version="1.0" encoding="utf-8"?>
<sst xmlns="http://schemas.openxmlformats.org/spreadsheetml/2006/main" count="228" uniqueCount="56">
  <si>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</si>
  <si>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</si>
  <si>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</si>
  <si>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</si>
  <si>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</si>
  <si>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</si>
  <si>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</si>
  <si>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</si>
  <si>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</si>
  <si>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</si>
  <si>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</si>
  <si>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</si>
  <si>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</si>
  <si>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</si>
  <si>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</si>
  <si>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</si>
  <si>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</si>
  <si>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</si>
  <si>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</si>
  <si>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</si>
  <si>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</si>
  <si>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</si>
  <si>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</si>
  <si>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</si>
  <si>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</si>
  <si>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</si>
  <si>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</si>
  <si>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</si>
  <si>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</si>
  <si>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</si>
  <si>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</si>
  <si>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</si>
  <si>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</si>
  <si>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</si>
  <si>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</si>
  <si>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</si>
  <si>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</si>
  <si>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</si>
  <si>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</si>
  <si>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r>
      <rPr>
        <b/>
        <sz val="12"/>
        <color theme="1"/>
        <rFont val="Sylfaen"/>
        <family val="1"/>
      </rPr>
      <t>I  ზონა</t>
    </r>
    <r>
      <rPr>
        <sz val="12"/>
        <color theme="1"/>
        <rFont val="Sylfaen"/>
        <family val="1"/>
      </rPr>
      <t>, ქვეზონა- წნორი-მილარის მასივი ალაზნის სარწყავი სისტემისა და გომბორის მთისწინა მასივები</t>
    </r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</si>
  <si>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</si>
  <si>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</si>
  <si>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</si>
  <si>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</si>
  <si>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</si>
  <si>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</si>
  <si>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სისტემის გაჩერების რეჟიმი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</si>
  <si>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</si>
  <si>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</si>
  <si>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</si>
  <si>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</si>
  <si>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</si>
  <si>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ფიროსმნანის მექანიკური სატუმბი სადგური</t>
  </si>
  <si>
    <t>ქვემო ალაზნის არხი</t>
  </si>
  <si>
    <t>სამთაწყაროს მექანიკური სატუმბი სადგური</t>
  </si>
  <si>
    <t>ესხებათ პირველი კატეგორიის 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</si>
</sst>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b/>
      <sz val="14"/>
      <color theme="1"/>
      <name val="Sylfaen"/>
      <family val="1"/>
    </font>
    <font>
      <b/>
      <sz val="20"/>
      <color theme="1"/>
      <name val="Sylfaen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49" fontId="2" fillId="3" borderId="29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0" fillId="0" borderId="42" xfId="0" applyBorder="1"/>
    <xf numFmtId="2" fontId="3" fillId="0" borderId="19" xfId="0" applyNumberFormat="1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164" fontId="2" fillId="0" borderId="47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/>
    </xf>
    <xf numFmtId="2" fontId="4" fillId="0" borderId="4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43" fontId="1" fillId="0" borderId="42" xfId="1" applyFont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8" fillId="6" borderId="44" xfId="0" applyFont="1" applyFill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/>
    </xf>
    <xf numFmtId="0" fontId="8" fillId="7" borderId="44" xfId="0" applyFont="1" applyFill="1" applyBorder="1" applyAlignment="1">
      <alignment horizontal="center" vertical="center"/>
    </xf>
    <xf numFmtId="0" fontId="8" fillId="7" borderId="45" xfId="0" applyFont="1" applyFill="1" applyBorder="1" applyAlignment="1">
      <alignment horizontal="center" vertical="center"/>
    </xf>
    <xf numFmtId="0" fontId="8" fillId="7" borderId="46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2F8E-0E50-4808-B89B-1558D7C6D9A5}">
  <sheetPr>
    <tabColor rgb="FF00B050"/>
    <pageSetUpPr fitToPage="1"/>
  </sheetPr>
  <dimension ref="A1:AH28"/>
  <sheetViews>
    <sheetView tabSelected="1" topLeftCell="D3" zoomScale="55" zoomScaleNormal="55" zoomScaleSheetLayoutView="5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2.140625" style="1" customWidth="1"/>
    <col min="7" max="7" width="9.140625" style="1" customWidth="1"/>
    <col min="8" max="8" width="13.5703125" style="1" customWidth="1"/>
    <col min="9" max="10" width="17.7109375" style="2" bestFit="1" customWidth="1"/>
    <col min="11" max="12" width="16.5703125" style="2" bestFit="1" customWidth="1"/>
    <col min="13" max="14" width="16.5703125" style="1" bestFit="1" customWidth="1"/>
    <col min="15" max="15" width="17.7109375" style="1" bestFit="1" customWidth="1"/>
    <col min="16" max="16" width="14.7109375" style="1" bestFit="1" customWidth="1"/>
    <col min="17" max="17" width="17.28515625" style="1" bestFit="1" customWidth="1"/>
    <col min="18" max="18" width="16.5703125" style="1" bestFit="1" customWidth="1"/>
    <col min="19" max="19" width="15.85546875" style="1" bestFit="1" customWidth="1"/>
    <col min="20" max="21" width="16.5703125" style="1" bestFit="1" customWidth="1"/>
    <col min="22" max="25" width="15.85546875" style="1" bestFit="1" customWidth="1"/>
    <col min="26" max="26" width="14.7109375" style="1" bestFit="1" customWidth="1"/>
    <col min="27" max="28" width="15.85546875" style="1" bestFit="1" customWidth="1"/>
    <col min="29" max="29" width="16.85546875" style="1" customWidth="1"/>
    <col min="30" max="30" width="17.140625" style="1" customWidth="1"/>
    <col min="31" max="32" width="17.28515625" style="1" bestFit="1" customWidth="1"/>
    <col min="33" max="33" width="13.85546875" style="2" customWidth="1"/>
    <col min="34" max="34" width="18.140625" style="2" customWidth="1"/>
    <col min="35" max="16384" width="9.140625" style="1"/>
  </cols>
  <sheetData>
    <row r="1" spans="1:34" ht="19.5" x14ac:dyDescent="0.35">
      <c r="A1" s="105" t="s">
        <v>53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7"/>
    </row>
    <row r="2" spans="1:34" ht="18" customHeight="1" x14ac:dyDescent="0.25">
      <c r="A2" s="108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10"/>
    </row>
    <row r="3" spans="1:34" ht="18" customHeight="1" thickBot="1" x14ac:dyDescent="0.3">
      <c r="A3" s="111" t="s">
        <v>39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3"/>
    </row>
    <row r="4" spans="1:34" ht="60" customHeight="1" thickBot="1" x14ac:dyDescent="0.3">
      <c r="A4" s="117" t="s">
        <v>1</v>
      </c>
      <c r="B4" s="99" t="s">
        <v>2</v>
      </c>
      <c r="C4" s="99" t="s">
        <v>3</v>
      </c>
      <c r="D4" s="101" t="s">
        <v>26</v>
      </c>
      <c r="E4" s="101" t="s">
        <v>27</v>
      </c>
      <c r="F4" s="101" t="s">
        <v>28</v>
      </c>
      <c r="G4" s="101" t="s">
        <v>29</v>
      </c>
      <c r="H4" s="101" t="s">
        <v>38</v>
      </c>
      <c r="I4" s="114" t="s">
        <v>41</v>
      </c>
      <c r="J4" s="115"/>
      <c r="K4" s="114" t="s">
        <v>40</v>
      </c>
      <c r="L4" s="116"/>
      <c r="M4" s="97" t="s">
        <v>4</v>
      </c>
      <c r="N4" s="98"/>
      <c r="O4" s="97" t="s">
        <v>5</v>
      </c>
      <c r="P4" s="98"/>
      <c r="Q4" s="97" t="s">
        <v>6</v>
      </c>
      <c r="R4" s="98"/>
      <c r="S4" s="97" t="s">
        <v>7</v>
      </c>
      <c r="T4" s="98"/>
      <c r="U4" s="97" t="s">
        <v>8</v>
      </c>
      <c r="V4" s="98"/>
      <c r="W4" s="97" t="s">
        <v>9</v>
      </c>
      <c r="X4" s="98"/>
      <c r="Y4" s="97" t="s">
        <v>10</v>
      </c>
      <c r="Z4" s="98"/>
      <c r="AA4" s="97" t="s">
        <v>11</v>
      </c>
      <c r="AB4" s="98"/>
      <c r="AC4" s="97" t="s">
        <v>42</v>
      </c>
      <c r="AD4" s="98"/>
      <c r="AE4" s="97" t="s">
        <v>12</v>
      </c>
      <c r="AF4" s="98"/>
      <c r="AG4" s="103" t="s">
        <v>43</v>
      </c>
      <c r="AH4" s="104"/>
    </row>
    <row r="5" spans="1:34" ht="33.75" customHeight="1" thickBot="1" x14ac:dyDescent="0.3">
      <c r="A5" s="118"/>
      <c r="B5" s="100"/>
      <c r="C5" s="100"/>
      <c r="D5" s="100"/>
      <c r="E5" s="100"/>
      <c r="F5" s="102"/>
      <c r="G5" s="100"/>
      <c r="H5" s="10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7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5" t="s">
        <v>44</v>
      </c>
      <c r="AH5" s="65" t="s">
        <v>45</v>
      </c>
    </row>
    <row r="6" spans="1:34" ht="15.75" thickBot="1" x14ac:dyDescent="0.3">
      <c r="A6" s="14">
        <v>1</v>
      </c>
      <c r="B6" s="14">
        <f>A6+1</f>
        <v>2</v>
      </c>
      <c r="C6" s="14">
        <f t="shared" ref="C6:AH6" si="0">B6+1</f>
        <v>3</v>
      </c>
      <c r="D6" s="14">
        <f t="shared" si="0"/>
        <v>4</v>
      </c>
      <c r="E6" s="14">
        <f t="shared" si="0"/>
        <v>5</v>
      </c>
      <c r="F6" s="14">
        <f t="shared" si="0"/>
        <v>6</v>
      </c>
      <c r="G6" s="14">
        <f t="shared" si="0"/>
        <v>7</v>
      </c>
      <c r="H6" s="14">
        <f t="shared" si="0"/>
        <v>8</v>
      </c>
      <c r="I6" s="14">
        <f t="shared" si="0"/>
        <v>9</v>
      </c>
      <c r="J6" s="14">
        <f t="shared" si="0"/>
        <v>10</v>
      </c>
      <c r="K6" s="14">
        <f t="shared" si="0"/>
        <v>11</v>
      </c>
      <c r="L6" s="14">
        <f t="shared" si="0"/>
        <v>12</v>
      </c>
      <c r="M6" s="14">
        <f t="shared" si="0"/>
        <v>13</v>
      </c>
      <c r="N6" s="14">
        <f t="shared" si="0"/>
        <v>14</v>
      </c>
      <c r="O6" s="14">
        <f t="shared" si="0"/>
        <v>15</v>
      </c>
      <c r="P6" s="14">
        <f t="shared" si="0"/>
        <v>16</v>
      </c>
      <c r="Q6" s="14">
        <f t="shared" si="0"/>
        <v>17</v>
      </c>
      <c r="R6" s="14">
        <f t="shared" si="0"/>
        <v>18</v>
      </c>
      <c r="S6" s="14">
        <f t="shared" si="0"/>
        <v>19</v>
      </c>
      <c r="T6" s="14">
        <f t="shared" si="0"/>
        <v>20</v>
      </c>
      <c r="U6" s="14">
        <f t="shared" si="0"/>
        <v>21</v>
      </c>
      <c r="V6" s="14">
        <f t="shared" si="0"/>
        <v>22</v>
      </c>
      <c r="W6" s="14">
        <f t="shared" si="0"/>
        <v>23</v>
      </c>
      <c r="X6" s="14">
        <f t="shared" si="0"/>
        <v>24</v>
      </c>
      <c r="Y6" s="14">
        <f t="shared" si="0"/>
        <v>25</v>
      </c>
      <c r="Z6" s="14">
        <f t="shared" si="0"/>
        <v>26</v>
      </c>
      <c r="AA6" s="14">
        <f t="shared" si="0"/>
        <v>27</v>
      </c>
      <c r="AB6" s="14">
        <f t="shared" si="0"/>
        <v>28</v>
      </c>
      <c r="AC6" s="14">
        <f t="shared" si="0"/>
        <v>29</v>
      </c>
      <c r="AD6" s="14">
        <f t="shared" si="0"/>
        <v>30</v>
      </c>
      <c r="AE6" s="14">
        <f t="shared" si="0"/>
        <v>31</v>
      </c>
      <c r="AF6" s="14">
        <f t="shared" si="0"/>
        <v>32</v>
      </c>
      <c r="AG6" s="14">
        <f t="shared" si="0"/>
        <v>33</v>
      </c>
      <c r="AH6" s="14">
        <f t="shared" si="0"/>
        <v>34</v>
      </c>
    </row>
    <row r="7" spans="1:34" ht="42" customHeight="1" x14ac:dyDescent="0.25">
      <c r="A7" s="47">
        <v>1</v>
      </c>
      <c r="B7" s="38" t="s">
        <v>16</v>
      </c>
      <c r="C7" s="39">
        <v>1235</v>
      </c>
      <c r="D7" s="39">
        <f>C7/86.4</f>
        <v>14.293981481481481</v>
      </c>
      <c r="E7" s="59">
        <f>D7/15</f>
        <v>0.95293209876543206</v>
      </c>
      <c r="F7" s="39">
        <v>1672.88</v>
      </c>
      <c r="G7" s="60">
        <f>E7*F7</f>
        <v>1594.1410493827161</v>
      </c>
      <c r="H7" s="39">
        <v>4</v>
      </c>
      <c r="I7" s="44"/>
      <c r="J7" s="45"/>
      <c r="K7" s="44"/>
      <c r="L7" s="45"/>
      <c r="M7" s="40"/>
      <c r="N7" s="41"/>
      <c r="O7" s="40"/>
      <c r="P7" s="41"/>
      <c r="Q7" s="40"/>
      <c r="R7" s="42">
        <f>G7*16*86.4</f>
        <v>2203740.5866666669</v>
      </c>
      <c r="S7" s="40"/>
      <c r="T7" s="42">
        <f>G7*16*86.4</f>
        <v>2203740.5866666669</v>
      </c>
      <c r="U7" s="43">
        <f>G7*15*86.4</f>
        <v>2066006.8</v>
      </c>
      <c r="V7" s="41"/>
      <c r="W7" s="43">
        <f>G7*15*86.4</f>
        <v>2066006.8</v>
      </c>
      <c r="X7" s="41"/>
      <c r="Y7" s="40"/>
      <c r="Z7" s="41"/>
      <c r="AA7" s="40"/>
      <c r="AB7" s="41"/>
      <c r="AC7" s="40"/>
      <c r="AD7" s="61"/>
      <c r="AE7" s="40"/>
      <c r="AF7" s="41"/>
      <c r="AG7" s="71">
        <f>F7*H7</f>
        <v>6691.52</v>
      </c>
      <c r="AH7" s="66">
        <f>I7+J7+K7+L7+M7+N7+O7+P7+Q7+R7+S7+T7+U7+V7+W7+X7+Y7+Z7+AA7+AB7+AC7+AD7+AE7+AF7</f>
        <v>8539494.7733333334</v>
      </c>
    </row>
    <row r="8" spans="1:34" ht="42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16">
        <f t="shared" ref="E8:E16" si="2">D8/15</f>
        <v>0.95293209876543206</v>
      </c>
      <c r="F8" s="20">
        <v>2150.0360000000001</v>
      </c>
      <c r="G8" s="34">
        <f t="shared" ref="G8:G16" si="3">E8*F8</f>
        <v>2048.8383179012344</v>
      </c>
      <c r="H8" s="20">
        <v>6</v>
      </c>
      <c r="I8" s="3"/>
      <c r="J8" s="4"/>
      <c r="K8" s="3"/>
      <c r="L8" s="4"/>
      <c r="M8" s="15"/>
      <c r="N8" s="9"/>
      <c r="O8" s="7">
        <f>G8*15*86.4</f>
        <v>2655294.46</v>
      </c>
      <c r="P8" s="9"/>
      <c r="Q8" s="7">
        <f>G8*15*86.4</f>
        <v>2655294.46</v>
      </c>
      <c r="R8" s="9"/>
      <c r="S8" s="15"/>
      <c r="T8" s="8">
        <f>G8*16*86.4</f>
        <v>2832314.0906666666</v>
      </c>
      <c r="U8" s="15"/>
      <c r="V8" s="8">
        <f>G8*16*86.4</f>
        <v>2832314.0906666666</v>
      </c>
      <c r="W8" s="15"/>
      <c r="X8" s="8">
        <f>G8*16*86.4</f>
        <v>2832314.0906666666</v>
      </c>
      <c r="Y8" s="15"/>
      <c r="Z8" s="9"/>
      <c r="AA8" s="15"/>
      <c r="AB8" s="8">
        <f>G8*16*86.4</f>
        <v>2832314.0906666666</v>
      </c>
      <c r="AC8" s="15"/>
      <c r="AD8" s="25"/>
      <c r="AE8" s="15"/>
      <c r="AF8" s="9"/>
      <c r="AG8" s="19">
        <f>F8*H8</f>
        <v>12900.216</v>
      </c>
      <c r="AH8" s="67">
        <f>I8+J8+K8+L8+M8+N8+O8+P8+Q8+R8+S8+T8+U8+V8+W8+X8+Y8+Z8+AA8+AB8+AC8+AD8+AE8+AF8</f>
        <v>16639845.282666666</v>
      </c>
    </row>
    <row r="9" spans="1:34" ht="42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16">
        <f t="shared" si="2"/>
        <v>1.0887345679012346</v>
      </c>
      <c r="F9" s="20"/>
      <c r="G9" s="34">
        <f t="shared" si="3"/>
        <v>0</v>
      </c>
      <c r="H9" s="20">
        <v>2</v>
      </c>
      <c r="I9" s="3"/>
      <c r="J9" s="4"/>
      <c r="K9" s="3"/>
      <c r="L9" s="4"/>
      <c r="M9" s="15"/>
      <c r="N9" s="9"/>
      <c r="O9" s="7">
        <f>G9*15*86.4</f>
        <v>0</v>
      </c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8">
        <f>G9*16*86.4</f>
        <v>0</v>
      </c>
      <c r="AC9" s="15"/>
      <c r="AD9" s="25"/>
      <c r="AE9" s="15"/>
      <c r="AF9" s="9"/>
      <c r="AG9" s="19">
        <f t="shared" ref="AG9:AG15" si="5">F9*H9</f>
        <v>0</v>
      </c>
      <c r="AH9" s="67">
        <f t="shared" ref="AH9:AH16" si="6">I9+J9+K9+L9+M9+N9+O9+P9+Q9+R9+S9+T9+U9+V9+W9+X9+Y9+Z9+AA9+AB9+AC9+AD9+AE9+AF9</f>
        <v>0</v>
      </c>
    </row>
    <row r="10" spans="1:34" ht="42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16">
        <f t="shared" si="2"/>
        <v>1.0887345679012346</v>
      </c>
      <c r="F10" s="20">
        <v>49.53</v>
      </c>
      <c r="G10" s="34">
        <f t="shared" si="3"/>
        <v>53.925023148148149</v>
      </c>
      <c r="H10" s="20">
        <v>2</v>
      </c>
      <c r="I10" s="3"/>
      <c r="J10" s="4"/>
      <c r="K10" s="3"/>
      <c r="L10" s="4"/>
      <c r="M10" s="15"/>
      <c r="N10" s="8">
        <f>G10*16*86.4</f>
        <v>74545.952000000005</v>
      </c>
      <c r="O10" s="15"/>
      <c r="P10" s="9"/>
      <c r="Q10" s="15"/>
      <c r="R10" s="9"/>
      <c r="S10" s="15"/>
      <c r="T10" s="8">
        <f>G10*16*86.4</f>
        <v>74545.952000000005</v>
      </c>
      <c r="U10" s="15"/>
      <c r="V10" s="9"/>
      <c r="W10" s="15"/>
      <c r="X10" s="9"/>
      <c r="Y10" s="15"/>
      <c r="Z10" s="9"/>
      <c r="AA10" s="15"/>
      <c r="AB10" s="9"/>
      <c r="AC10" s="15"/>
      <c r="AD10" s="25"/>
      <c r="AE10" s="15"/>
      <c r="AF10" s="9"/>
      <c r="AG10" s="19">
        <f t="shared" si="5"/>
        <v>99.06</v>
      </c>
      <c r="AH10" s="67">
        <f t="shared" si="6"/>
        <v>149091.90400000001</v>
      </c>
    </row>
    <row r="11" spans="1:34" ht="42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16">
        <f t="shared" si="2"/>
        <v>1.0887345679012346</v>
      </c>
      <c r="F11" s="20">
        <v>428.38</v>
      </c>
      <c r="G11" s="34">
        <f t="shared" si="3"/>
        <v>466.39211419753087</v>
      </c>
      <c r="H11" s="20">
        <v>5</v>
      </c>
      <c r="I11" s="3"/>
      <c r="J11" s="4"/>
      <c r="K11" s="3"/>
      <c r="L11" s="4"/>
      <c r="M11" s="15"/>
      <c r="N11" s="9"/>
      <c r="O11" s="15"/>
      <c r="P11" s="7">
        <f>G11*15*86.4</f>
        <v>604444.18000000005</v>
      </c>
      <c r="Q11" s="15"/>
      <c r="R11" s="8">
        <f>G11*16*86.4</f>
        <v>644740.45866666676</v>
      </c>
      <c r="S11" s="15"/>
      <c r="T11" s="8">
        <f>G11*16*86.4</f>
        <v>644740.45866666676</v>
      </c>
      <c r="U11" s="15"/>
      <c r="V11" s="8">
        <f>G11*16*86.4</f>
        <v>644740.45866666676</v>
      </c>
      <c r="W11" s="15"/>
      <c r="X11" s="8">
        <f>G11*16*86.4</f>
        <v>644740.45866666676</v>
      </c>
      <c r="Y11" s="15"/>
      <c r="Z11" s="9"/>
      <c r="AA11" s="15"/>
      <c r="AB11" s="9"/>
      <c r="AC11" s="15"/>
      <c r="AD11" s="25"/>
      <c r="AE11" s="15"/>
      <c r="AF11" s="9"/>
      <c r="AG11" s="19">
        <f t="shared" si="5"/>
        <v>2141.9</v>
      </c>
      <c r="AH11" s="67">
        <f t="shared" si="6"/>
        <v>3183406.0146666672</v>
      </c>
    </row>
    <row r="12" spans="1:34" ht="42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16">
        <f t="shared" si="2"/>
        <v>0.95293209876543206</v>
      </c>
      <c r="F12" s="20">
        <v>121.66</v>
      </c>
      <c r="G12" s="34">
        <f t="shared" si="3"/>
        <v>115.93371913580246</v>
      </c>
      <c r="H12" s="20">
        <v>6</v>
      </c>
      <c r="I12" s="3"/>
      <c r="J12" s="4"/>
      <c r="K12" s="3"/>
      <c r="L12" s="4"/>
      <c r="M12" s="15"/>
      <c r="N12" s="9"/>
      <c r="O12" s="7">
        <f>G12*15*86.4</f>
        <v>150250.1</v>
      </c>
      <c r="P12" s="9"/>
      <c r="Q12" s="15"/>
      <c r="R12" s="8">
        <f>G12*16*86.4</f>
        <v>160266.77333333335</v>
      </c>
      <c r="S12" s="15"/>
      <c r="T12" s="8">
        <f>G12*16*86.4</f>
        <v>160266.77333333335</v>
      </c>
      <c r="U12" s="15"/>
      <c r="V12" s="8">
        <f>G12*16*86.4</f>
        <v>160266.77333333335</v>
      </c>
      <c r="W12" s="7">
        <f>G12*15*86.4</f>
        <v>150250.1</v>
      </c>
      <c r="X12" s="9"/>
      <c r="Y12" s="7">
        <f>G12*15*86.4</f>
        <v>150250.1</v>
      </c>
      <c r="Z12" s="9"/>
      <c r="AA12" s="15"/>
      <c r="AB12" s="9"/>
      <c r="AC12" s="15"/>
      <c r="AD12" s="25"/>
      <c r="AE12" s="15"/>
      <c r="AF12" s="9"/>
      <c r="AG12" s="19">
        <f t="shared" si="5"/>
        <v>729.96</v>
      </c>
      <c r="AH12" s="67">
        <f t="shared" si="6"/>
        <v>931550.62</v>
      </c>
    </row>
    <row r="13" spans="1:34" ht="42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16">
        <f t="shared" si="2"/>
        <v>1.0887345679012346</v>
      </c>
      <c r="F13" s="20">
        <v>10.06</v>
      </c>
      <c r="G13" s="34">
        <f t="shared" si="3"/>
        <v>10.95266975308642</v>
      </c>
      <c r="H13" s="20">
        <v>4</v>
      </c>
      <c r="I13" s="3"/>
      <c r="J13" s="4"/>
      <c r="K13" s="3"/>
      <c r="L13" s="4"/>
      <c r="M13" s="15"/>
      <c r="N13" s="9"/>
      <c r="O13" s="15"/>
      <c r="P13" s="8">
        <f>G13*16*86.4</f>
        <v>15140.970666666668</v>
      </c>
      <c r="Q13" s="15"/>
      <c r="R13" s="9"/>
      <c r="S13" s="7">
        <f>G13*15*86.4</f>
        <v>14194.660000000002</v>
      </c>
      <c r="T13" s="9"/>
      <c r="U13" s="7">
        <f>G13*15*86.4</f>
        <v>14194.660000000002</v>
      </c>
      <c r="V13" s="9"/>
      <c r="W13" s="7">
        <f>G13*15*86.4</f>
        <v>14194.660000000002</v>
      </c>
      <c r="X13" s="9"/>
      <c r="Y13" s="15"/>
      <c r="Z13" s="9"/>
      <c r="AA13" s="15"/>
      <c r="AB13" s="9"/>
      <c r="AC13" s="15"/>
      <c r="AD13" s="25"/>
      <c r="AE13" s="15"/>
      <c r="AF13" s="9"/>
      <c r="AG13" s="19">
        <f t="shared" si="5"/>
        <v>40.24</v>
      </c>
      <c r="AH13" s="67">
        <f t="shared" si="6"/>
        <v>57724.950666666678</v>
      </c>
    </row>
    <row r="14" spans="1:34" ht="42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16">
        <f t="shared" si="2"/>
        <v>1.0887345679012346</v>
      </c>
      <c r="F14" s="20">
        <v>17.600000000000001</v>
      </c>
      <c r="G14" s="34">
        <f t="shared" si="3"/>
        <v>19.161728395061729</v>
      </c>
      <c r="H14" s="20">
        <v>2</v>
      </c>
      <c r="I14" s="3"/>
      <c r="J14" s="4"/>
      <c r="K14" s="3"/>
      <c r="L14" s="4"/>
      <c r="M14" s="15"/>
      <c r="N14" s="9"/>
      <c r="O14" s="7">
        <f>G14*15*86.4</f>
        <v>24833.600000000002</v>
      </c>
      <c r="P14" s="9"/>
      <c r="Q14" s="15"/>
      <c r="R14" s="9"/>
      <c r="S14" s="15"/>
      <c r="T14" s="9"/>
      <c r="U14" s="7">
        <f t="shared" ref="U14:U15" si="7">G14*15*86.4</f>
        <v>24833.600000000002</v>
      </c>
      <c r="V14" s="9"/>
      <c r="W14" s="15"/>
      <c r="X14" s="9"/>
      <c r="Y14" s="15"/>
      <c r="Z14" s="9"/>
      <c r="AA14" s="15"/>
      <c r="AB14" s="9"/>
      <c r="AC14" s="15"/>
      <c r="AD14" s="25"/>
      <c r="AE14" s="15"/>
      <c r="AF14" s="9"/>
      <c r="AG14" s="19">
        <f t="shared" si="5"/>
        <v>35.200000000000003</v>
      </c>
      <c r="AH14" s="67">
        <f t="shared" si="6"/>
        <v>49667.200000000004</v>
      </c>
    </row>
    <row r="15" spans="1:34" ht="42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16">
        <f t="shared" si="2"/>
        <v>1.0887345679012346</v>
      </c>
      <c r="F15" s="20">
        <v>343.84</v>
      </c>
      <c r="G15" s="34">
        <f t="shared" si="3"/>
        <v>374.35049382716045</v>
      </c>
      <c r="H15" s="20">
        <v>6</v>
      </c>
      <c r="I15" s="3"/>
      <c r="J15" s="4"/>
      <c r="K15" s="3"/>
      <c r="L15" s="4"/>
      <c r="M15" s="15"/>
      <c r="N15" s="9"/>
      <c r="O15" s="7">
        <f>G15*15*86.4</f>
        <v>485158.23999999993</v>
      </c>
      <c r="P15" s="9"/>
      <c r="Q15" s="7">
        <f>G15*15*86.4</f>
        <v>485158.23999999993</v>
      </c>
      <c r="R15" s="9"/>
      <c r="S15" s="7">
        <f>G15*15*86.4</f>
        <v>485158.23999999993</v>
      </c>
      <c r="T15" s="9"/>
      <c r="U15" s="7">
        <f t="shared" si="7"/>
        <v>485158.23999999993</v>
      </c>
      <c r="V15" s="9"/>
      <c r="W15" s="7">
        <f>G15*15*86.4</f>
        <v>485158.23999999993</v>
      </c>
      <c r="X15" s="9"/>
      <c r="Y15" s="7">
        <f>G15*15*86.4</f>
        <v>485158.23999999993</v>
      </c>
      <c r="Z15" s="9"/>
      <c r="AA15" s="15"/>
      <c r="AB15" s="9"/>
      <c r="AC15" s="15"/>
      <c r="AD15" s="25"/>
      <c r="AE15" s="15"/>
      <c r="AF15" s="9"/>
      <c r="AG15" s="19">
        <f t="shared" si="5"/>
        <v>2063.04</v>
      </c>
      <c r="AH15" s="67">
        <f t="shared" si="6"/>
        <v>2910949.4399999995</v>
      </c>
    </row>
    <row r="16" spans="1:34" ht="43.5" customHeight="1" thickBot="1" x14ac:dyDescent="0.3">
      <c r="A16" s="31">
        <f t="shared" si="4"/>
        <v>10</v>
      </c>
      <c r="B16" s="30" t="s">
        <v>25</v>
      </c>
      <c r="C16" s="50">
        <v>1411</v>
      </c>
      <c r="D16" s="50">
        <f t="shared" si="1"/>
        <v>16.331018518518519</v>
      </c>
      <c r="E16" s="62">
        <f t="shared" si="2"/>
        <v>1.0887345679012346</v>
      </c>
      <c r="F16" s="50">
        <v>881.99</v>
      </c>
      <c r="G16" s="63">
        <f t="shared" si="3"/>
        <v>960.25300154320985</v>
      </c>
      <c r="H16" s="50">
        <v>4</v>
      </c>
      <c r="I16" s="51"/>
      <c r="J16" s="52"/>
      <c r="K16" s="51"/>
      <c r="L16" s="52"/>
      <c r="M16" s="54"/>
      <c r="N16" s="53"/>
      <c r="O16" s="54"/>
      <c r="P16" s="55">
        <f>G16*15*86.4</f>
        <v>1244487.8900000001</v>
      </c>
      <c r="Q16" s="55">
        <f>G16*15*86.4</f>
        <v>1244487.8900000001</v>
      </c>
      <c r="R16" s="53"/>
      <c r="S16" s="55">
        <f>G16*15*86.4</f>
        <v>1244487.8900000001</v>
      </c>
      <c r="T16" s="53"/>
      <c r="U16" s="54"/>
      <c r="V16" s="53"/>
      <c r="W16" s="54"/>
      <c r="X16" s="53"/>
      <c r="Y16" s="54"/>
      <c r="Z16" s="53"/>
      <c r="AA16" s="55">
        <f>G16*15*86.4</f>
        <v>1244487.8900000001</v>
      </c>
      <c r="AB16" s="53"/>
      <c r="AC16" s="54"/>
      <c r="AD16" s="64"/>
      <c r="AE16" s="54"/>
      <c r="AF16" s="53"/>
      <c r="AG16" s="72">
        <f>F16*H16</f>
        <v>3527.96</v>
      </c>
      <c r="AH16" s="68">
        <f t="shared" si="6"/>
        <v>4977951.5600000005</v>
      </c>
    </row>
    <row r="17" spans="1:34" ht="43.5" customHeight="1" thickBot="1" x14ac:dyDescent="0.3">
      <c r="A17" s="31">
        <f t="shared" si="4"/>
        <v>11</v>
      </c>
      <c r="B17" s="38" t="s">
        <v>46</v>
      </c>
      <c r="C17" s="87"/>
      <c r="D17" s="87"/>
      <c r="E17" s="88"/>
      <c r="F17" s="87"/>
      <c r="G17" s="89"/>
      <c r="H17" s="87"/>
      <c r="I17" s="92" t="s">
        <v>47</v>
      </c>
      <c r="J17" s="93"/>
      <c r="K17" s="93"/>
      <c r="L17" s="93"/>
      <c r="M17" s="93"/>
      <c r="N17" s="94" t="s">
        <v>48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2" t="s">
        <v>47</v>
      </c>
      <c r="AD17" s="93"/>
      <c r="AE17" s="93"/>
      <c r="AF17" s="93"/>
      <c r="AG17" s="76"/>
      <c r="AH17" s="77"/>
    </row>
    <row r="18" spans="1:34" ht="39" customHeight="1" x14ac:dyDescent="0.25">
      <c r="A18" s="31">
        <f t="shared" si="4"/>
        <v>12</v>
      </c>
      <c r="B18" s="56" t="s">
        <v>30</v>
      </c>
      <c r="C18" s="48"/>
      <c r="D18" s="48"/>
      <c r="E18" s="57"/>
      <c r="F18" s="48"/>
      <c r="G18" s="58"/>
      <c r="H18" s="49"/>
      <c r="I18" s="70">
        <f>I7+I8+I9+I10+I11+I12+I13+I14+I15+I16+I24+I25+I26</f>
        <v>10463580</v>
      </c>
      <c r="J18" s="70">
        <f t="shared" ref="J18:AF18" si="8">J7+J8+J9+J10+J11+J12+J13+J14+J15+J16+J24+J25+J26</f>
        <v>10463580</v>
      </c>
      <c r="K18" s="70">
        <f t="shared" si="8"/>
        <v>4342780</v>
      </c>
      <c r="L18" s="70">
        <f t="shared" si="8"/>
        <v>4342780</v>
      </c>
      <c r="M18" s="70">
        <f t="shared" si="8"/>
        <v>9795980</v>
      </c>
      <c r="N18" s="70">
        <f t="shared" si="8"/>
        <v>9870525.9519999996</v>
      </c>
      <c r="O18" s="70">
        <f t="shared" si="8"/>
        <v>11518616.4</v>
      </c>
      <c r="P18" s="70">
        <f t="shared" si="8"/>
        <v>10067153.040666666</v>
      </c>
      <c r="Q18" s="70">
        <f t="shared" si="8"/>
        <v>10168820.59</v>
      </c>
      <c r="R18" s="70">
        <f t="shared" si="8"/>
        <v>8792627.8186666667</v>
      </c>
      <c r="S18" s="70">
        <f t="shared" si="8"/>
        <v>2175920.79</v>
      </c>
      <c r="T18" s="70">
        <f t="shared" si="8"/>
        <v>6347687.861333333</v>
      </c>
      <c r="U18" s="70">
        <f t="shared" si="8"/>
        <v>3017273.3</v>
      </c>
      <c r="V18" s="70">
        <f t="shared" si="8"/>
        <v>4064401.3226666669</v>
      </c>
      <c r="W18" s="70">
        <f t="shared" si="8"/>
        <v>3142689.8</v>
      </c>
      <c r="X18" s="70">
        <f t="shared" si="8"/>
        <v>3904134.5493333335</v>
      </c>
      <c r="Y18" s="70">
        <f t="shared" si="8"/>
        <v>6246488.3399999999</v>
      </c>
      <c r="Z18" s="70">
        <f t="shared" si="8"/>
        <v>5611080</v>
      </c>
      <c r="AA18" s="70">
        <f t="shared" si="8"/>
        <v>9701767.8900000006</v>
      </c>
      <c r="AB18" s="70">
        <f t="shared" si="8"/>
        <v>11289594.090666667</v>
      </c>
      <c r="AC18" s="70">
        <f t="shared" si="8"/>
        <v>9494080</v>
      </c>
      <c r="AD18" s="70">
        <f t="shared" si="8"/>
        <v>9494080</v>
      </c>
      <c r="AE18" s="70">
        <f t="shared" si="8"/>
        <v>10461080</v>
      </c>
      <c r="AF18" s="70">
        <f t="shared" si="8"/>
        <v>10461080</v>
      </c>
      <c r="AG18" s="70">
        <f>AG7+AG8+AG9+AG10+AG11+AG12+AG13+AG14+AG15+AG16</f>
        <v>28229.096000000005</v>
      </c>
      <c r="AH18" s="69">
        <f>I18+J18+K18+L18+M18+N18+O18+P18+Q18+R18+S18+T18+U18+V18+W18+X18+Y18+Z18+AA18+AB18+AC18+AD18+AE18+AF18</f>
        <v>185237801.74533331</v>
      </c>
    </row>
    <row r="19" spans="1:34" ht="39" customHeight="1" x14ac:dyDescent="0.25">
      <c r="A19" s="31">
        <f t="shared" si="4"/>
        <v>13</v>
      </c>
      <c r="B19" s="29" t="s">
        <v>31</v>
      </c>
      <c r="C19" s="22"/>
      <c r="D19" s="22"/>
      <c r="E19" s="17"/>
      <c r="F19" s="22"/>
      <c r="G19" s="36"/>
      <c r="H19" s="17"/>
      <c r="I19" s="83">
        <v>0.9</v>
      </c>
      <c r="J19" s="83">
        <f>I19</f>
        <v>0.9</v>
      </c>
      <c r="K19" s="83">
        <v>0.9</v>
      </c>
      <c r="L19" s="83">
        <f t="shared" ref="L19:L22" si="9">K19</f>
        <v>0.9</v>
      </c>
      <c r="M19" s="83">
        <v>0.9</v>
      </c>
      <c r="N19" s="83">
        <f t="shared" ref="N19:N22" si="10">M19</f>
        <v>0.9</v>
      </c>
      <c r="O19" s="83">
        <v>0.9</v>
      </c>
      <c r="P19" s="83">
        <f t="shared" ref="P19:P22" si="11">O19</f>
        <v>0.9</v>
      </c>
      <c r="Q19" s="83">
        <v>0.9</v>
      </c>
      <c r="R19" s="83">
        <f t="shared" ref="R19:R22" si="12">Q19</f>
        <v>0.9</v>
      </c>
      <c r="S19" s="83">
        <v>0.9</v>
      </c>
      <c r="T19" s="83">
        <f t="shared" ref="T19:T22" si="13">S19</f>
        <v>0.9</v>
      </c>
      <c r="U19" s="83">
        <v>0.9</v>
      </c>
      <c r="V19" s="83">
        <f t="shared" ref="V19:V22" si="14">U19</f>
        <v>0.9</v>
      </c>
      <c r="W19" s="83">
        <v>0.9</v>
      </c>
      <c r="X19" s="83">
        <f t="shared" ref="X19:X22" si="15">W19</f>
        <v>0.9</v>
      </c>
      <c r="Y19" s="83">
        <v>0.9</v>
      </c>
      <c r="Z19" s="83">
        <f t="shared" ref="Z19:Z22" si="16">Y19</f>
        <v>0.9</v>
      </c>
      <c r="AA19" s="83">
        <v>0.9</v>
      </c>
      <c r="AB19" s="83">
        <f t="shared" ref="AB19:AB22" si="17">AA19</f>
        <v>0.9</v>
      </c>
      <c r="AC19" s="83">
        <v>0.9</v>
      </c>
      <c r="AD19" s="83">
        <f t="shared" ref="AD19:AD22" si="18">AC19</f>
        <v>0.9</v>
      </c>
      <c r="AE19" s="83">
        <v>0.9</v>
      </c>
      <c r="AF19" s="83">
        <f t="shared" ref="AF19:AF22" si="19">AE19</f>
        <v>0.9</v>
      </c>
      <c r="AG19" s="78"/>
      <c r="AH19" s="11"/>
    </row>
    <row r="20" spans="1:34" ht="39" customHeight="1" x14ac:dyDescent="0.25">
      <c r="A20" s="31">
        <f t="shared" si="4"/>
        <v>14</v>
      </c>
      <c r="B20" s="29" t="s">
        <v>32</v>
      </c>
      <c r="C20" s="21"/>
      <c r="D20" s="21"/>
      <c r="E20" s="33"/>
      <c r="F20" s="21"/>
      <c r="G20" s="35"/>
      <c r="H20" s="80"/>
      <c r="I20" s="84">
        <v>0.9</v>
      </c>
      <c r="J20" s="84">
        <f>I20</f>
        <v>0.9</v>
      </c>
      <c r="K20" s="84">
        <v>0.9</v>
      </c>
      <c r="L20" s="84">
        <f t="shared" si="9"/>
        <v>0.9</v>
      </c>
      <c r="M20" s="84">
        <v>0.9</v>
      </c>
      <c r="N20" s="84">
        <f t="shared" si="10"/>
        <v>0.9</v>
      </c>
      <c r="O20" s="84">
        <v>0.9</v>
      </c>
      <c r="P20" s="84">
        <f t="shared" si="11"/>
        <v>0.9</v>
      </c>
      <c r="Q20" s="84">
        <v>0.9</v>
      </c>
      <c r="R20" s="84">
        <f t="shared" si="12"/>
        <v>0.9</v>
      </c>
      <c r="S20" s="84">
        <v>0.9</v>
      </c>
      <c r="T20" s="84">
        <f t="shared" si="13"/>
        <v>0.9</v>
      </c>
      <c r="U20" s="84">
        <v>0.9</v>
      </c>
      <c r="V20" s="84">
        <f t="shared" si="14"/>
        <v>0.9</v>
      </c>
      <c r="W20" s="84">
        <v>0.9</v>
      </c>
      <c r="X20" s="84">
        <f t="shared" si="15"/>
        <v>0.9</v>
      </c>
      <c r="Y20" s="84">
        <v>0.9</v>
      </c>
      <c r="Z20" s="84">
        <f t="shared" si="16"/>
        <v>0.9</v>
      </c>
      <c r="AA20" s="84">
        <v>0.9</v>
      </c>
      <c r="AB20" s="84">
        <f t="shared" si="17"/>
        <v>0.9</v>
      </c>
      <c r="AC20" s="84">
        <v>0.9</v>
      </c>
      <c r="AD20" s="84">
        <f t="shared" si="18"/>
        <v>0.9</v>
      </c>
      <c r="AE20" s="84">
        <v>0.9</v>
      </c>
      <c r="AF20" s="84">
        <f t="shared" si="19"/>
        <v>0.9</v>
      </c>
      <c r="AG20" s="78"/>
      <c r="AH20" s="11"/>
    </row>
    <row r="21" spans="1:34" ht="39" customHeight="1" x14ac:dyDescent="0.25">
      <c r="A21" s="31">
        <f t="shared" si="4"/>
        <v>15</v>
      </c>
      <c r="B21" s="29" t="s">
        <v>33</v>
      </c>
      <c r="C21" s="22"/>
      <c r="D21" s="22"/>
      <c r="E21" s="17"/>
      <c r="F21" s="22"/>
      <c r="G21" s="36"/>
      <c r="H21" s="17"/>
      <c r="I21" s="85">
        <v>0.85</v>
      </c>
      <c r="J21" s="85">
        <f>I21</f>
        <v>0.85</v>
      </c>
      <c r="K21" s="85">
        <v>0.85</v>
      </c>
      <c r="L21" s="85">
        <f t="shared" si="9"/>
        <v>0.85</v>
      </c>
      <c r="M21" s="85">
        <v>0.85</v>
      </c>
      <c r="N21" s="85">
        <f t="shared" si="10"/>
        <v>0.85</v>
      </c>
      <c r="O21" s="85">
        <v>0.85</v>
      </c>
      <c r="P21" s="85">
        <f t="shared" si="11"/>
        <v>0.85</v>
      </c>
      <c r="Q21" s="85">
        <v>0.85</v>
      </c>
      <c r="R21" s="85">
        <f t="shared" si="12"/>
        <v>0.85</v>
      </c>
      <c r="S21" s="85">
        <v>0.85</v>
      </c>
      <c r="T21" s="85">
        <f t="shared" si="13"/>
        <v>0.85</v>
      </c>
      <c r="U21" s="85">
        <v>0.85</v>
      </c>
      <c r="V21" s="85">
        <f t="shared" si="14"/>
        <v>0.85</v>
      </c>
      <c r="W21" s="85">
        <v>0.85</v>
      </c>
      <c r="X21" s="85">
        <f t="shared" si="15"/>
        <v>0.85</v>
      </c>
      <c r="Y21" s="85">
        <v>0.85</v>
      </c>
      <c r="Z21" s="85">
        <f t="shared" si="16"/>
        <v>0.85</v>
      </c>
      <c r="AA21" s="85">
        <v>0.85</v>
      </c>
      <c r="AB21" s="85">
        <f t="shared" si="17"/>
        <v>0.85</v>
      </c>
      <c r="AC21" s="85">
        <v>0.85</v>
      </c>
      <c r="AD21" s="85">
        <f t="shared" si="18"/>
        <v>0.85</v>
      </c>
      <c r="AE21" s="85">
        <v>0.85</v>
      </c>
      <c r="AF21" s="85">
        <f t="shared" si="19"/>
        <v>0.85</v>
      </c>
      <c r="AG21" s="78"/>
      <c r="AH21" s="11"/>
    </row>
    <row r="22" spans="1:34" ht="39" customHeight="1" x14ac:dyDescent="0.25">
      <c r="A22" s="31">
        <f t="shared" si="4"/>
        <v>16</v>
      </c>
      <c r="B22" s="29" t="s">
        <v>34</v>
      </c>
      <c r="C22" s="22"/>
      <c r="D22" s="22"/>
      <c r="E22" s="17"/>
      <c r="F22" s="22"/>
      <c r="G22" s="36"/>
      <c r="H22" s="17"/>
      <c r="I22" s="85">
        <v>0.83</v>
      </c>
      <c r="J22" s="85">
        <f>I22</f>
        <v>0.83</v>
      </c>
      <c r="K22" s="85">
        <v>0.83</v>
      </c>
      <c r="L22" s="85">
        <f t="shared" si="9"/>
        <v>0.83</v>
      </c>
      <c r="M22" s="85">
        <v>0.83</v>
      </c>
      <c r="N22" s="85">
        <f t="shared" si="10"/>
        <v>0.83</v>
      </c>
      <c r="O22" s="85">
        <v>0.83</v>
      </c>
      <c r="P22" s="85">
        <f t="shared" si="11"/>
        <v>0.83</v>
      </c>
      <c r="Q22" s="85">
        <v>0.83</v>
      </c>
      <c r="R22" s="85">
        <f t="shared" si="12"/>
        <v>0.83</v>
      </c>
      <c r="S22" s="85">
        <v>0.83</v>
      </c>
      <c r="T22" s="85">
        <f t="shared" si="13"/>
        <v>0.83</v>
      </c>
      <c r="U22" s="85">
        <v>0.83</v>
      </c>
      <c r="V22" s="85">
        <f t="shared" si="14"/>
        <v>0.83</v>
      </c>
      <c r="W22" s="85">
        <v>0.83</v>
      </c>
      <c r="X22" s="85">
        <f t="shared" si="15"/>
        <v>0.83</v>
      </c>
      <c r="Y22" s="85">
        <v>0.83</v>
      </c>
      <c r="Z22" s="85">
        <f t="shared" si="16"/>
        <v>0.83</v>
      </c>
      <c r="AA22" s="85">
        <v>0.83</v>
      </c>
      <c r="AB22" s="85">
        <f t="shared" si="17"/>
        <v>0.83</v>
      </c>
      <c r="AC22" s="85">
        <v>0.83</v>
      </c>
      <c r="AD22" s="85">
        <f t="shared" si="18"/>
        <v>0.83</v>
      </c>
      <c r="AE22" s="85">
        <v>0.83</v>
      </c>
      <c r="AF22" s="85">
        <f t="shared" si="19"/>
        <v>0.83</v>
      </c>
      <c r="AG22" s="78"/>
      <c r="AH22" s="11"/>
    </row>
    <row r="23" spans="1:34" ht="39" customHeight="1" x14ac:dyDescent="0.25">
      <c r="A23" s="31"/>
      <c r="B23" s="29" t="s">
        <v>35</v>
      </c>
      <c r="C23" s="22"/>
      <c r="D23" s="22"/>
      <c r="E23" s="17"/>
      <c r="F23" s="22"/>
      <c r="G23" s="36"/>
      <c r="H23" s="17"/>
      <c r="I23" s="85">
        <f t="shared" ref="I23:AF23" si="20">I19*I20*I21*I22</f>
        <v>0.57145499999999994</v>
      </c>
      <c r="J23" s="85">
        <f t="shared" si="20"/>
        <v>0.57145499999999994</v>
      </c>
      <c r="K23" s="85">
        <f t="shared" si="20"/>
        <v>0.57145499999999994</v>
      </c>
      <c r="L23" s="85">
        <f t="shared" si="20"/>
        <v>0.57145499999999994</v>
      </c>
      <c r="M23" s="85">
        <f t="shared" si="20"/>
        <v>0.57145499999999994</v>
      </c>
      <c r="N23" s="85">
        <f t="shared" si="20"/>
        <v>0.57145499999999994</v>
      </c>
      <c r="O23" s="85">
        <f t="shared" si="20"/>
        <v>0.57145499999999994</v>
      </c>
      <c r="P23" s="85">
        <f t="shared" si="20"/>
        <v>0.57145499999999994</v>
      </c>
      <c r="Q23" s="85">
        <f t="shared" si="20"/>
        <v>0.57145499999999994</v>
      </c>
      <c r="R23" s="85">
        <f t="shared" si="20"/>
        <v>0.57145499999999994</v>
      </c>
      <c r="S23" s="85">
        <f t="shared" si="20"/>
        <v>0.57145499999999994</v>
      </c>
      <c r="T23" s="85">
        <f t="shared" si="20"/>
        <v>0.57145499999999994</v>
      </c>
      <c r="U23" s="85">
        <f t="shared" si="20"/>
        <v>0.57145499999999994</v>
      </c>
      <c r="V23" s="85">
        <f t="shared" si="20"/>
        <v>0.57145499999999994</v>
      </c>
      <c r="W23" s="85">
        <f t="shared" si="20"/>
        <v>0.57145499999999994</v>
      </c>
      <c r="X23" s="85">
        <f t="shared" si="20"/>
        <v>0.57145499999999994</v>
      </c>
      <c r="Y23" s="85">
        <f t="shared" si="20"/>
        <v>0.57145499999999994</v>
      </c>
      <c r="Z23" s="85">
        <f t="shared" si="20"/>
        <v>0.57145499999999994</v>
      </c>
      <c r="AA23" s="85">
        <f t="shared" si="20"/>
        <v>0.57145499999999994</v>
      </c>
      <c r="AB23" s="85">
        <f t="shared" si="20"/>
        <v>0.57145499999999994</v>
      </c>
      <c r="AC23" s="85">
        <f t="shared" si="20"/>
        <v>0.57145499999999994</v>
      </c>
      <c r="AD23" s="85">
        <f t="shared" si="20"/>
        <v>0.57145499999999994</v>
      </c>
      <c r="AE23" s="85">
        <f t="shared" si="20"/>
        <v>0.57145499999999994</v>
      </c>
      <c r="AF23" s="85">
        <f t="shared" si="20"/>
        <v>0.57145499999999994</v>
      </c>
      <c r="AG23" s="78"/>
      <c r="AH23" s="11"/>
    </row>
    <row r="24" spans="1:34" ht="39" customHeight="1" x14ac:dyDescent="0.25">
      <c r="A24" s="31">
        <f>A22+1</f>
        <v>17</v>
      </c>
      <c r="B24" s="29" t="s">
        <v>49</v>
      </c>
      <c r="C24" s="22"/>
      <c r="D24" s="22"/>
      <c r="E24" s="17"/>
      <c r="F24" s="22"/>
      <c r="G24" s="36"/>
      <c r="H24" s="17"/>
      <c r="I24" s="85">
        <v>399080</v>
      </c>
      <c r="J24" s="85">
        <v>399080</v>
      </c>
      <c r="K24" s="85">
        <v>391580</v>
      </c>
      <c r="L24" s="85">
        <v>391580</v>
      </c>
      <c r="M24" s="85">
        <v>391580</v>
      </c>
      <c r="N24" s="85">
        <v>391580</v>
      </c>
      <c r="O24" s="85">
        <v>391580</v>
      </c>
      <c r="P24" s="85">
        <v>391580</v>
      </c>
      <c r="Q24" s="85">
        <v>391580</v>
      </c>
      <c r="R24" s="85">
        <v>391580</v>
      </c>
      <c r="S24" s="85">
        <v>391580</v>
      </c>
      <c r="T24" s="85">
        <v>391580</v>
      </c>
      <c r="U24" s="85">
        <v>391580</v>
      </c>
      <c r="V24" s="85">
        <v>391580</v>
      </c>
      <c r="W24" s="85">
        <v>391580</v>
      </c>
      <c r="X24" s="85">
        <v>391580</v>
      </c>
      <c r="Y24" s="85">
        <v>391580</v>
      </c>
      <c r="Z24" s="85">
        <v>391580</v>
      </c>
      <c r="AA24" s="85">
        <v>391580</v>
      </c>
      <c r="AB24" s="85">
        <v>391580</v>
      </c>
      <c r="AC24" s="85">
        <v>391580</v>
      </c>
      <c r="AD24" s="85">
        <v>391580</v>
      </c>
      <c r="AE24" s="85">
        <v>391580</v>
      </c>
      <c r="AF24" s="85">
        <v>391580</v>
      </c>
      <c r="AG24" s="119" t="s">
        <v>55</v>
      </c>
      <c r="AH24" s="120"/>
    </row>
    <row r="25" spans="1:34" ht="39" customHeight="1" x14ac:dyDescent="0.25">
      <c r="A25" s="31">
        <f t="shared" si="4"/>
        <v>18</v>
      </c>
      <c r="B25" s="29" t="s">
        <v>50</v>
      </c>
      <c r="C25" s="22"/>
      <c r="D25" s="22"/>
      <c r="E25" s="17"/>
      <c r="F25" s="22"/>
      <c r="G25" s="36"/>
      <c r="H25" s="17"/>
      <c r="I25" s="91">
        <v>20500</v>
      </c>
      <c r="J25" s="91">
        <v>20500</v>
      </c>
      <c r="K25" s="91">
        <v>20000</v>
      </c>
      <c r="L25" s="91">
        <v>20000</v>
      </c>
      <c r="M25" s="91">
        <v>30000</v>
      </c>
      <c r="N25" s="91">
        <v>30000</v>
      </c>
      <c r="O25" s="91">
        <v>35500</v>
      </c>
      <c r="P25" s="91">
        <v>35500</v>
      </c>
      <c r="Q25" s="91">
        <v>35500</v>
      </c>
      <c r="R25" s="91">
        <v>35500</v>
      </c>
      <c r="S25" s="91">
        <v>40500</v>
      </c>
      <c r="T25" s="91">
        <v>40500</v>
      </c>
      <c r="U25" s="91">
        <v>35500</v>
      </c>
      <c r="V25" s="91">
        <v>35500</v>
      </c>
      <c r="W25" s="91">
        <v>35500</v>
      </c>
      <c r="X25" s="91">
        <v>35500</v>
      </c>
      <c r="Y25" s="91">
        <v>35500</v>
      </c>
      <c r="Z25" s="91">
        <v>35500</v>
      </c>
      <c r="AA25" s="91">
        <v>30500</v>
      </c>
      <c r="AB25" s="91">
        <v>30500</v>
      </c>
      <c r="AC25" s="91">
        <v>30500</v>
      </c>
      <c r="AD25" s="79">
        <v>30500</v>
      </c>
      <c r="AE25" s="79">
        <v>25500</v>
      </c>
      <c r="AF25" s="79">
        <v>25500</v>
      </c>
      <c r="AG25" s="121"/>
      <c r="AH25" s="122"/>
    </row>
    <row r="26" spans="1:34" ht="39" customHeight="1" x14ac:dyDescent="0.25">
      <c r="A26" s="31">
        <f t="shared" si="4"/>
        <v>19</v>
      </c>
      <c r="B26" s="29" t="s">
        <v>51</v>
      </c>
      <c r="C26" s="22"/>
      <c r="D26" s="22"/>
      <c r="E26" s="17"/>
      <c r="F26" s="22"/>
      <c r="G26" s="36"/>
      <c r="H26" s="17"/>
      <c r="I26" s="90">
        <v>10044000</v>
      </c>
      <c r="J26" s="90">
        <v>10044000</v>
      </c>
      <c r="K26" s="90">
        <v>3931200</v>
      </c>
      <c r="L26" s="90">
        <v>3931200</v>
      </c>
      <c r="M26" s="90">
        <v>9374400</v>
      </c>
      <c r="N26" s="90">
        <v>9374400</v>
      </c>
      <c r="O26" s="90">
        <v>7776000</v>
      </c>
      <c r="P26" s="90">
        <v>7776000</v>
      </c>
      <c r="Q26" s="90">
        <v>5356800</v>
      </c>
      <c r="R26" s="90">
        <v>5356800</v>
      </c>
      <c r="S26" s="90"/>
      <c r="T26" s="90"/>
      <c r="U26" s="90"/>
      <c r="V26" s="90"/>
      <c r="W26" s="90"/>
      <c r="X26" s="90"/>
      <c r="Y26" s="90">
        <v>5184000</v>
      </c>
      <c r="Z26" s="90">
        <v>5184000</v>
      </c>
      <c r="AA26" s="90">
        <v>8035200</v>
      </c>
      <c r="AB26" s="90">
        <v>8035200</v>
      </c>
      <c r="AC26" s="90">
        <v>9072000</v>
      </c>
      <c r="AD26" s="90">
        <v>9072000</v>
      </c>
      <c r="AE26" s="90">
        <v>10044000</v>
      </c>
      <c r="AF26" s="90">
        <v>10044000</v>
      </c>
      <c r="AG26" s="123"/>
      <c r="AH26" s="124"/>
    </row>
    <row r="27" spans="1:34" ht="39" customHeight="1" x14ac:dyDescent="0.25">
      <c r="A27" s="31" t="e">
        <f>#REF!+1</f>
        <v>#REF!</v>
      </c>
      <c r="B27" s="29" t="s">
        <v>36</v>
      </c>
      <c r="C27" s="22"/>
      <c r="D27" s="22"/>
      <c r="E27" s="17"/>
      <c r="F27" s="21"/>
      <c r="G27" s="36"/>
      <c r="H27" s="17"/>
      <c r="I27" s="86">
        <f t="shared" ref="I27:AF27" si="21">I18/I23</f>
        <v>18310418.14316088</v>
      </c>
      <c r="J27" s="86">
        <f t="shared" si="21"/>
        <v>18310418.14316088</v>
      </c>
      <c r="K27" s="86">
        <f t="shared" si="21"/>
        <v>7599513.5224995855</v>
      </c>
      <c r="L27" s="86">
        <f t="shared" si="21"/>
        <v>7599513.5224995855</v>
      </c>
      <c r="M27" s="86">
        <f t="shared" si="21"/>
        <v>17142172.174536929</v>
      </c>
      <c r="N27" s="86">
        <f t="shared" si="21"/>
        <v>17272621.557252977</v>
      </c>
      <c r="O27" s="86">
        <f t="shared" si="21"/>
        <v>20156646.455101453</v>
      </c>
      <c r="P27" s="86">
        <f t="shared" si="21"/>
        <v>17616703.048650667</v>
      </c>
      <c r="Q27" s="86">
        <f t="shared" si="21"/>
        <v>17794613.031647287</v>
      </c>
      <c r="R27" s="86">
        <f t="shared" si="21"/>
        <v>15386387.062265038</v>
      </c>
      <c r="S27" s="86">
        <f t="shared" si="21"/>
        <v>3807685.2770559369</v>
      </c>
      <c r="T27" s="86">
        <f t="shared" si="21"/>
        <v>11107940.015107635</v>
      </c>
      <c r="U27" s="86">
        <f t="shared" si="21"/>
        <v>5279984.0757364975</v>
      </c>
      <c r="V27" s="86">
        <f t="shared" si="21"/>
        <v>7112373.3673984259</v>
      </c>
      <c r="W27" s="86">
        <f t="shared" si="21"/>
        <v>5499452.8003079863</v>
      </c>
      <c r="X27" s="86">
        <f t="shared" si="21"/>
        <v>6831919.4850571509</v>
      </c>
      <c r="Y27" s="86">
        <f t="shared" si="21"/>
        <v>10930849.043231752</v>
      </c>
      <c r="Z27" s="86">
        <f t="shared" si="21"/>
        <v>9818935.8742158189</v>
      </c>
      <c r="AA27" s="86">
        <f t="shared" si="21"/>
        <v>16977308.60697693</v>
      </c>
      <c r="AB27" s="86">
        <f t="shared" si="21"/>
        <v>19755875.949404009</v>
      </c>
      <c r="AC27" s="86">
        <f t="shared" si="21"/>
        <v>16613871.608438112</v>
      </c>
      <c r="AD27" s="86">
        <f t="shared" si="21"/>
        <v>16613871.608438112</v>
      </c>
      <c r="AE27" s="86">
        <f t="shared" si="21"/>
        <v>18306043.345495272</v>
      </c>
      <c r="AF27" s="86">
        <f t="shared" si="21"/>
        <v>18306043.345495272</v>
      </c>
      <c r="AG27" s="81"/>
      <c r="AH27" s="6">
        <f>I27+J27+K27+L27+M27+N27+O27+P27+Q27+R27+S27+T27+U27+V27+W27+X27+Y27+Z27+AA27+AB27+AC27+AD27+AE27+AF27</f>
        <v>324151161.06313419</v>
      </c>
    </row>
    <row r="28" spans="1:34" ht="39" customHeight="1" thickBot="1" x14ac:dyDescent="0.3">
      <c r="A28" s="31" t="e">
        <f t="shared" si="4"/>
        <v>#REF!</v>
      </c>
      <c r="B28" s="30" t="s">
        <v>37</v>
      </c>
      <c r="C28" s="23"/>
      <c r="D28" s="23"/>
      <c r="E28" s="18"/>
      <c r="F28" s="23"/>
      <c r="G28" s="32"/>
      <c r="H28" s="18"/>
      <c r="I28" s="86">
        <f>I27/(15*86400)</f>
        <v>14.128409061080925</v>
      </c>
      <c r="J28" s="86">
        <f>J27/(15*86400)</f>
        <v>14.128409061080925</v>
      </c>
      <c r="K28" s="86">
        <f t="shared" ref="K28:AF28" si="22">K27/(15*86400)</f>
        <v>5.8638221624225197</v>
      </c>
      <c r="L28" s="86">
        <f t="shared" si="22"/>
        <v>5.8638221624225197</v>
      </c>
      <c r="M28" s="86">
        <f t="shared" si="22"/>
        <v>13.226984702574791</v>
      </c>
      <c r="N28" s="86">
        <f t="shared" si="22"/>
        <v>13.327640090472975</v>
      </c>
      <c r="O28" s="86">
        <f t="shared" si="22"/>
        <v>15.552967943751121</v>
      </c>
      <c r="P28" s="86">
        <f t="shared" si="22"/>
        <v>13.593135068403292</v>
      </c>
      <c r="Q28" s="86">
        <f t="shared" si="22"/>
        <v>13.730411289851302</v>
      </c>
      <c r="R28" s="86">
        <f t="shared" si="22"/>
        <v>11.872212239402035</v>
      </c>
      <c r="S28" s="86">
        <f t="shared" si="22"/>
        <v>2.9380287631604451</v>
      </c>
      <c r="T28" s="86">
        <f t="shared" si="22"/>
        <v>8.5709413696818171</v>
      </c>
      <c r="U28" s="86">
        <f t="shared" si="22"/>
        <v>4.0740617868337177</v>
      </c>
      <c r="V28" s="86">
        <f t="shared" si="22"/>
        <v>5.4879424131160697</v>
      </c>
      <c r="W28" s="86">
        <f t="shared" si="22"/>
        <v>4.2434049385092489</v>
      </c>
      <c r="X28" s="86">
        <f t="shared" si="22"/>
        <v>5.271542812544098</v>
      </c>
      <c r="Y28" s="86">
        <f t="shared" si="22"/>
        <v>8.4342971012590677</v>
      </c>
      <c r="Z28" s="86">
        <f t="shared" si="22"/>
        <v>7.5763394091171445</v>
      </c>
      <c r="AA28" s="86">
        <f t="shared" si="22"/>
        <v>13.099775159704421</v>
      </c>
      <c r="AB28" s="86">
        <f t="shared" si="22"/>
        <v>15.243731442441364</v>
      </c>
      <c r="AC28" s="86">
        <f t="shared" si="22"/>
        <v>12.819345376881259</v>
      </c>
      <c r="AD28" s="86">
        <f t="shared" si="22"/>
        <v>12.819345376881259</v>
      </c>
      <c r="AE28" s="86">
        <f t="shared" si="22"/>
        <v>14.125033445598204</v>
      </c>
      <c r="AF28" s="86">
        <f t="shared" si="22"/>
        <v>14.125033445598204</v>
      </c>
      <c r="AG28" s="82"/>
      <c r="AH28" s="46"/>
    </row>
  </sheetData>
  <mergeCells count="28">
    <mergeCell ref="AG24:AH26"/>
    <mergeCell ref="AG4:AH4"/>
    <mergeCell ref="A1:AH1"/>
    <mergeCell ref="A2:AH2"/>
    <mergeCell ref="A3:AH3"/>
    <mergeCell ref="H4:H5"/>
    <mergeCell ref="M4:N4"/>
    <mergeCell ref="O4:P4"/>
    <mergeCell ref="Q4:R4"/>
    <mergeCell ref="S4:T4"/>
    <mergeCell ref="I4:J4"/>
    <mergeCell ref="K4:L4"/>
    <mergeCell ref="W4:X4"/>
    <mergeCell ref="Y4:Z4"/>
    <mergeCell ref="A4:A5"/>
    <mergeCell ref="B4:B5"/>
    <mergeCell ref="C4:C5"/>
    <mergeCell ref="D4:D5"/>
    <mergeCell ref="E4:E5"/>
    <mergeCell ref="I17:M17"/>
    <mergeCell ref="F4:F5"/>
    <mergeCell ref="G4:G5"/>
    <mergeCell ref="AC17:AF17"/>
    <mergeCell ref="N17:AB17"/>
    <mergeCell ref="AE4:AF4"/>
    <mergeCell ref="U4:V4"/>
    <mergeCell ref="AA4:AB4"/>
    <mergeCell ref="AC4:AD4"/>
  </mergeCells>
  <pageMargins left="0.25" right="0.25" top="0.75" bottom="0.75" header="0.3" footer="0.3"/>
  <pageSetup paperSize="9"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CAB4C-C42F-47CA-912E-7513036BF700}">
  <sheetPr>
    <tabColor rgb="FF00B050"/>
    <pageSetUpPr fitToPage="1"/>
  </sheetPr>
  <dimension ref="A1:AH28"/>
  <sheetViews>
    <sheetView topLeftCell="A6" zoomScale="55" zoomScaleNormal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2.140625" style="1" customWidth="1"/>
    <col min="7" max="7" width="9.140625" style="1" customWidth="1"/>
    <col min="8" max="8" width="13.5703125" style="1" customWidth="1"/>
    <col min="9" max="9" width="13.5703125" style="2" customWidth="1"/>
    <col min="10" max="10" width="13.28515625" style="2" customWidth="1"/>
    <col min="11" max="11" width="13.5703125" style="2" customWidth="1"/>
    <col min="12" max="12" width="14.42578125" style="2" customWidth="1"/>
    <col min="13" max="17" width="11.140625" style="1" bestFit="1" customWidth="1"/>
    <col min="18" max="18" width="14.7109375" style="1" bestFit="1" customWidth="1"/>
    <col min="19" max="19" width="11.140625" style="1" bestFit="1" customWidth="1"/>
    <col min="20" max="20" width="14.7109375" style="1" bestFit="1" customWidth="1"/>
    <col min="21" max="21" width="14.140625" style="1" bestFit="1" customWidth="1"/>
    <col min="22" max="22" width="11.140625" style="1" bestFit="1" customWidth="1"/>
    <col min="23" max="23" width="14.140625" style="1" bestFit="1" customWidth="1"/>
    <col min="24" max="28" width="11.140625" style="1" bestFit="1" customWidth="1"/>
    <col min="29" max="32" width="16.42578125" style="1" customWidth="1"/>
    <col min="33" max="33" width="11.28515625" style="2" customWidth="1"/>
    <col min="34" max="34" width="15.5703125" style="2" bestFit="1" customWidth="1"/>
    <col min="35" max="16384" width="9.140625" style="1"/>
  </cols>
  <sheetData>
    <row r="1" spans="1:34" ht="19.5" x14ac:dyDescent="0.35">
      <c r="A1" s="105" t="s">
        <v>54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7"/>
    </row>
    <row r="2" spans="1:34" ht="18" customHeight="1" x14ac:dyDescent="0.25">
      <c r="A2" s="108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10"/>
    </row>
    <row r="3" spans="1:34" ht="18" customHeight="1" thickBot="1" x14ac:dyDescent="0.3">
      <c r="A3" s="111" t="s">
        <v>39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3"/>
    </row>
    <row r="4" spans="1:34" ht="60" customHeight="1" thickBot="1" x14ac:dyDescent="0.3">
      <c r="A4" s="117" t="s">
        <v>1</v>
      </c>
      <c r="B4" s="99" t="s">
        <v>2</v>
      </c>
      <c r="C4" s="99" t="s">
        <v>3</v>
      </c>
      <c r="D4" s="101" t="s">
        <v>26</v>
      </c>
      <c r="E4" s="101" t="s">
        <v>27</v>
      </c>
      <c r="F4" s="101" t="s">
        <v>28</v>
      </c>
      <c r="G4" s="101" t="s">
        <v>29</v>
      </c>
      <c r="H4" s="101" t="s">
        <v>38</v>
      </c>
      <c r="I4" s="114" t="s">
        <v>41</v>
      </c>
      <c r="J4" s="115"/>
      <c r="K4" s="114" t="s">
        <v>40</v>
      </c>
      <c r="L4" s="116"/>
      <c r="M4" s="97" t="s">
        <v>4</v>
      </c>
      <c r="N4" s="98"/>
      <c r="O4" s="97" t="s">
        <v>5</v>
      </c>
      <c r="P4" s="98"/>
      <c r="Q4" s="97" t="s">
        <v>6</v>
      </c>
      <c r="R4" s="98"/>
      <c r="S4" s="97" t="s">
        <v>7</v>
      </c>
      <c r="T4" s="98"/>
      <c r="U4" s="97" t="s">
        <v>8</v>
      </c>
      <c r="V4" s="98"/>
      <c r="W4" s="97" t="s">
        <v>9</v>
      </c>
      <c r="X4" s="98"/>
      <c r="Y4" s="97" t="s">
        <v>10</v>
      </c>
      <c r="Z4" s="98"/>
      <c r="AA4" s="97" t="s">
        <v>11</v>
      </c>
      <c r="AB4" s="98"/>
      <c r="AC4" s="97" t="s">
        <v>42</v>
      </c>
      <c r="AD4" s="98"/>
      <c r="AE4" s="97" t="s">
        <v>12</v>
      </c>
      <c r="AF4" s="98"/>
      <c r="AG4" s="103" t="s">
        <v>43</v>
      </c>
      <c r="AH4" s="104"/>
    </row>
    <row r="5" spans="1:34" ht="33.75" customHeight="1" thickBot="1" x14ac:dyDescent="0.3">
      <c r="A5" s="118"/>
      <c r="B5" s="100"/>
      <c r="C5" s="100"/>
      <c r="D5" s="100"/>
      <c r="E5" s="100"/>
      <c r="F5" s="102"/>
      <c r="G5" s="100"/>
      <c r="H5" s="10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7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5" t="s">
        <v>44</v>
      </c>
      <c r="AH5" s="65" t="s">
        <v>45</v>
      </c>
    </row>
    <row r="6" spans="1:34" ht="15.75" thickBot="1" x14ac:dyDescent="0.3">
      <c r="A6" s="14">
        <v>1</v>
      </c>
      <c r="B6" s="14">
        <f>A6+1</f>
        <v>2</v>
      </c>
      <c r="C6" s="14">
        <f t="shared" ref="C6:AH6" si="0">B6+1</f>
        <v>3</v>
      </c>
      <c r="D6" s="14">
        <f t="shared" si="0"/>
        <v>4</v>
      </c>
      <c r="E6" s="14">
        <f t="shared" si="0"/>
        <v>5</v>
      </c>
      <c r="F6" s="14">
        <f t="shared" si="0"/>
        <v>6</v>
      </c>
      <c r="G6" s="14">
        <f t="shared" si="0"/>
        <v>7</v>
      </c>
      <c r="H6" s="14">
        <f t="shared" si="0"/>
        <v>8</v>
      </c>
      <c r="I6" s="14">
        <f t="shared" si="0"/>
        <v>9</v>
      </c>
      <c r="J6" s="14">
        <f t="shared" si="0"/>
        <v>10</v>
      </c>
      <c r="K6" s="14">
        <f t="shared" si="0"/>
        <v>11</v>
      </c>
      <c r="L6" s="14">
        <f t="shared" si="0"/>
        <v>12</v>
      </c>
      <c r="M6" s="14">
        <f t="shared" si="0"/>
        <v>13</v>
      </c>
      <c r="N6" s="14">
        <f t="shared" si="0"/>
        <v>14</v>
      </c>
      <c r="O6" s="14">
        <f t="shared" si="0"/>
        <v>15</v>
      </c>
      <c r="P6" s="14">
        <f t="shared" si="0"/>
        <v>16</v>
      </c>
      <c r="Q6" s="14">
        <f t="shared" si="0"/>
        <v>17</v>
      </c>
      <c r="R6" s="14">
        <f t="shared" si="0"/>
        <v>18</v>
      </c>
      <c r="S6" s="14">
        <f t="shared" si="0"/>
        <v>19</v>
      </c>
      <c r="T6" s="14">
        <f t="shared" si="0"/>
        <v>20</v>
      </c>
      <c r="U6" s="14">
        <f t="shared" si="0"/>
        <v>21</v>
      </c>
      <c r="V6" s="14">
        <f t="shared" si="0"/>
        <v>22</v>
      </c>
      <c r="W6" s="14">
        <f t="shared" si="0"/>
        <v>23</v>
      </c>
      <c r="X6" s="14">
        <f t="shared" si="0"/>
        <v>24</v>
      </c>
      <c r="Y6" s="14">
        <f t="shared" si="0"/>
        <v>25</v>
      </c>
      <c r="Z6" s="14">
        <f t="shared" si="0"/>
        <v>26</v>
      </c>
      <c r="AA6" s="14">
        <f t="shared" si="0"/>
        <v>27</v>
      </c>
      <c r="AB6" s="14">
        <f t="shared" si="0"/>
        <v>28</v>
      </c>
      <c r="AC6" s="14">
        <f t="shared" si="0"/>
        <v>29</v>
      </c>
      <c r="AD6" s="14">
        <f t="shared" si="0"/>
        <v>30</v>
      </c>
      <c r="AE6" s="14">
        <f t="shared" si="0"/>
        <v>31</v>
      </c>
      <c r="AF6" s="14">
        <f t="shared" si="0"/>
        <v>32</v>
      </c>
      <c r="AG6" s="14">
        <f t="shared" si="0"/>
        <v>33</v>
      </c>
      <c r="AH6" s="14">
        <f t="shared" si="0"/>
        <v>34</v>
      </c>
    </row>
    <row r="7" spans="1:34" ht="42" customHeight="1" x14ac:dyDescent="0.25">
      <c r="A7" s="47">
        <v>1</v>
      </c>
      <c r="B7" s="38" t="s">
        <v>16</v>
      </c>
      <c r="C7" s="39">
        <v>1235</v>
      </c>
      <c r="D7" s="39">
        <f>C7/86.4</f>
        <v>14.293981481481481</v>
      </c>
      <c r="E7" s="59">
        <f>D7/15</f>
        <v>0.95293209876543206</v>
      </c>
      <c r="F7" s="39">
        <v>218.15</v>
      </c>
      <c r="G7" s="60">
        <f>E7*F7</f>
        <v>207.88213734567901</v>
      </c>
      <c r="H7" s="39">
        <v>4</v>
      </c>
      <c r="I7" s="44"/>
      <c r="J7" s="45"/>
      <c r="K7" s="44"/>
      <c r="L7" s="45"/>
      <c r="M7" s="40"/>
      <c r="N7" s="41"/>
      <c r="O7" s="40"/>
      <c r="P7" s="41"/>
      <c r="Q7" s="40"/>
      <c r="R7" s="42">
        <f>G7*16*86.4</f>
        <v>287376.26666666666</v>
      </c>
      <c r="S7" s="40"/>
      <c r="T7" s="42">
        <f>G7*16*86.4</f>
        <v>287376.26666666666</v>
      </c>
      <c r="U7" s="43">
        <f>G7*15*86.4</f>
        <v>269415.25</v>
      </c>
      <c r="V7" s="41"/>
      <c r="W7" s="43">
        <f>G7*15*86.4</f>
        <v>269415.25</v>
      </c>
      <c r="X7" s="41"/>
      <c r="Y7" s="40"/>
      <c r="Z7" s="41"/>
      <c r="AA7" s="40"/>
      <c r="AB7" s="41"/>
      <c r="AC7" s="40"/>
      <c r="AD7" s="61"/>
      <c r="AE7" s="40"/>
      <c r="AF7" s="41"/>
      <c r="AG7" s="71">
        <f>F7*H7</f>
        <v>872.6</v>
      </c>
      <c r="AH7" s="66">
        <f>I7+J7+K7+L7+M7+N7+O7+P7+Q7+R7+S7+T7+U7+V7+W7+X7+Y7+Z7+AA7+AB7+AC7+AD7+AE7+AF7</f>
        <v>1113583.0333333332</v>
      </c>
    </row>
    <row r="8" spans="1:34" ht="42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16">
        <f t="shared" ref="E8:E16" si="2">D8/15</f>
        <v>0.95293209876543206</v>
      </c>
      <c r="F8" s="20"/>
      <c r="G8" s="34">
        <f t="shared" ref="G8:G16" si="3">E8*F8</f>
        <v>0</v>
      </c>
      <c r="H8" s="20">
        <v>6</v>
      </c>
      <c r="I8" s="3"/>
      <c r="J8" s="4"/>
      <c r="K8" s="3"/>
      <c r="L8" s="4"/>
      <c r="M8" s="15"/>
      <c r="N8" s="9"/>
      <c r="O8" s="7">
        <f>G8*15*86.4</f>
        <v>0</v>
      </c>
      <c r="P8" s="9"/>
      <c r="Q8" s="7">
        <f>G819*86.4</f>
        <v>0</v>
      </c>
      <c r="R8" s="9"/>
      <c r="S8" s="15"/>
      <c r="T8" s="8">
        <f>G8*16*86.4</f>
        <v>0</v>
      </c>
      <c r="U8" s="15"/>
      <c r="V8" s="8">
        <f>G8*16*86.4</f>
        <v>0</v>
      </c>
      <c r="W8" s="15"/>
      <c r="X8" s="8">
        <f>G8*16*86.4</f>
        <v>0</v>
      </c>
      <c r="Y8" s="15"/>
      <c r="Z8" s="9"/>
      <c r="AA8" s="15"/>
      <c r="AB8" s="8">
        <f>G8*16*86.4</f>
        <v>0</v>
      </c>
      <c r="AC8" s="15"/>
      <c r="AD8" s="25"/>
      <c r="AE8" s="15"/>
      <c r="AF8" s="9"/>
      <c r="AG8" s="19">
        <f>F8*H8</f>
        <v>0</v>
      </c>
      <c r="AH8" s="67">
        <f>I8+J8+K8+L8+M8+N8+O8+P8+Q8+R8+S8+T8+U8+V8+W8+X8+Y8+Z8+AA8+AB8+AC8+AD8+AE8+AF8</f>
        <v>0</v>
      </c>
    </row>
    <row r="9" spans="1:34" ht="42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16">
        <f t="shared" si="2"/>
        <v>1.0887345679012346</v>
      </c>
      <c r="F9" s="20"/>
      <c r="G9" s="34">
        <f t="shared" si="3"/>
        <v>0</v>
      </c>
      <c r="H9" s="20">
        <v>2</v>
      </c>
      <c r="I9" s="3"/>
      <c r="J9" s="4"/>
      <c r="K9" s="3"/>
      <c r="L9" s="4"/>
      <c r="M9" s="15"/>
      <c r="N9" s="9"/>
      <c r="O9" s="7">
        <f>G9*15*86.4</f>
        <v>0</v>
      </c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8">
        <f>G9*16*86.4</f>
        <v>0</v>
      </c>
      <c r="AC9" s="15"/>
      <c r="AD9" s="25"/>
      <c r="AE9" s="15"/>
      <c r="AF9" s="9"/>
      <c r="AG9" s="19">
        <f t="shared" ref="AG9:AG15" si="5">F9*H9</f>
        <v>0</v>
      </c>
      <c r="AH9" s="67">
        <f t="shared" ref="AH9:AH16" si="6">I9+J9+K9+L9+M9+N9+O9+P9+Q9+R9+S9+T9+U9+V9+W9+X9+Y9+Z9+AA9+AB9+AC9+AD9+AE9+AF9</f>
        <v>0</v>
      </c>
    </row>
    <row r="10" spans="1:34" ht="42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16">
        <f t="shared" si="2"/>
        <v>1.0887345679012346</v>
      </c>
      <c r="F10" s="20"/>
      <c r="G10" s="34">
        <f t="shared" si="3"/>
        <v>0</v>
      </c>
      <c r="H10" s="20">
        <v>2</v>
      </c>
      <c r="I10" s="3"/>
      <c r="J10" s="4"/>
      <c r="K10" s="3"/>
      <c r="L10" s="4"/>
      <c r="M10" s="15"/>
      <c r="N10" s="8">
        <f>G10*16*86.4</f>
        <v>0</v>
      </c>
      <c r="O10" s="15"/>
      <c r="P10" s="9"/>
      <c r="Q10" s="15"/>
      <c r="R10" s="9"/>
      <c r="S10" s="15"/>
      <c r="T10" s="8">
        <f>G10*16*86.4</f>
        <v>0</v>
      </c>
      <c r="U10" s="15"/>
      <c r="V10" s="9"/>
      <c r="W10" s="15"/>
      <c r="X10" s="9"/>
      <c r="Y10" s="15"/>
      <c r="Z10" s="9"/>
      <c r="AA10" s="15"/>
      <c r="AB10" s="9"/>
      <c r="AC10" s="15"/>
      <c r="AD10" s="25"/>
      <c r="AE10" s="15"/>
      <c r="AF10" s="9"/>
      <c r="AG10" s="19">
        <f t="shared" si="5"/>
        <v>0</v>
      </c>
      <c r="AH10" s="67">
        <f t="shared" si="6"/>
        <v>0</v>
      </c>
    </row>
    <row r="11" spans="1:34" ht="42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16">
        <f t="shared" si="2"/>
        <v>1.0887345679012346</v>
      </c>
      <c r="F11" s="20"/>
      <c r="G11" s="34">
        <f t="shared" si="3"/>
        <v>0</v>
      </c>
      <c r="H11" s="20">
        <v>5</v>
      </c>
      <c r="I11" s="3"/>
      <c r="J11" s="4"/>
      <c r="K11" s="3"/>
      <c r="L11" s="4"/>
      <c r="M11" s="15"/>
      <c r="N11" s="9"/>
      <c r="O11" s="7">
        <f>G11*15*86.4</f>
        <v>0</v>
      </c>
      <c r="P11" s="9"/>
      <c r="Q11" s="15"/>
      <c r="R11" s="8">
        <f>G11*16*86.4</f>
        <v>0</v>
      </c>
      <c r="S11" s="15"/>
      <c r="T11" s="8">
        <f>G11*16*86.4</f>
        <v>0</v>
      </c>
      <c r="U11" s="15"/>
      <c r="V11" s="8">
        <f>G11*16*86.4</f>
        <v>0</v>
      </c>
      <c r="W11" s="15"/>
      <c r="X11" s="8">
        <f>G11*16*86.4</f>
        <v>0</v>
      </c>
      <c r="Y11" s="15"/>
      <c r="Z11" s="9"/>
      <c r="AA11" s="15"/>
      <c r="AB11" s="9"/>
      <c r="AC11" s="15"/>
      <c r="AD11" s="25"/>
      <c r="AE11" s="15"/>
      <c r="AF11" s="9"/>
      <c r="AG11" s="19">
        <f t="shared" si="5"/>
        <v>0</v>
      </c>
      <c r="AH11" s="67">
        <f t="shared" si="6"/>
        <v>0</v>
      </c>
    </row>
    <row r="12" spans="1:34" ht="42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16">
        <f t="shared" si="2"/>
        <v>0.95293209876543206</v>
      </c>
      <c r="F12" s="20"/>
      <c r="G12" s="34">
        <f t="shared" si="3"/>
        <v>0</v>
      </c>
      <c r="H12" s="20">
        <v>6</v>
      </c>
      <c r="I12" s="3"/>
      <c r="J12" s="4"/>
      <c r="K12" s="3"/>
      <c r="L12" s="4"/>
      <c r="M12" s="15"/>
      <c r="N12" s="9"/>
      <c r="O12" s="7">
        <f>G12*15*86.4</f>
        <v>0</v>
      </c>
      <c r="P12" s="9"/>
      <c r="Q12" s="15"/>
      <c r="R12" s="8">
        <f>G12*16*86.4</f>
        <v>0</v>
      </c>
      <c r="S12" s="15"/>
      <c r="T12" s="8">
        <f>G12*16*86.4</f>
        <v>0</v>
      </c>
      <c r="U12" s="15"/>
      <c r="V12" s="8">
        <f>G12*16*86.4</f>
        <v>0</v>
      </c>
      <c r="W12" s="7">
        <f>G12*15*86.4</f>
        <v>0</v>
      </c>
      <c r="X12" s="9"/>
      <c r="Y12" s="7">
        <f>G12*15*86.4</f>
        <v>0</v>
      </c>
      <c r="Z12" s="9"/>
      <c r="AA12" s="15"/>
      <c r="AB12" s="9"/>
      <c r="AC12" s="15"/>
      <c r="AD12" s="25"/>
      <c r="AE12" s="15"/>
      <c r="AF12" s="9"/>
      <c r="AG12" s="19">
        <f t="shared" si="5"/>
        <v>0</v>
      </c>
      <c r="AH12" s="67">
        <f t="shared" si="6"/>
        <v>0</v>
      </c>
    </row>
    <row r="13" spans="1:34" ht="42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16">
        <f t="shared" si="2"/>
        <v>1.0887345679012346</v>
      </c>
      <c r="F13" s="20"/>
      <c r="G13" s="34">
        <f t="shared" si="3"/>
        <v>0</v>
      </c>
      <c r="H13" s="20">
        <v>4</v>
      </c>
      <c r="I13" s="3"/>
      <c r="J13" s="4"/>
      <c r="K13" s="3"/>
      <c r="L13" s="4"/>
      <c r="M13" s="15"/>
      <c r="N13" s="9"/>
      <c r="O13" s="15"/>
      <c r="P13" s="8">
        <f>G13*16*86.4</f>
        <v>0</v>
      </c>
      <c r="Q13" s="15"/>
      <c r="R13" s="9"/>
      <c r="S13" s="7">
        <f>G13*15*86.4</f>
        <v>0</v>
      </c>
      <c r="T13" s="9"/>
      <c r="U13" s="7">
        <f>G1319*86.4</f>
        <v>0</v>
      </c>
      <c r="V13" s="9"/>
      <c r="W13" s="7">
        <f>G13*15*86.4</f>
        <v>0</v>
      </c>
      <c r="X13" s="9"/>
      <c r="Y13" s="15"/>
      <c r="Z13" s="9"/>
      <c r="AA13" s="15"/>
      <c r="AB13" s="9"/>
      <c r="AC13" s="15"/>
      <c r="AD13" s="25"/>
      <c r="AE13" s="15"/>
      <c r="AF13" s="9"/>
      <c r="AG13" s="19">
        <f t="shared" si="5"/>
        <v>0</v>
      </c>
      <c r="AH13" s="67">
        <f t="shared" si="6"/>
        <v>0</v>
      </c>
    </row>
    <row r="14" spans="1:34" ht="42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16">
        <f t="shared" si="2"/>
        <v>1.0887345679012346</v>
      </c>
      <c r="F14" s="20"/>
      <c r="G14" s="34">
        <f t="shared" si="3"/>
        <v>0</v>
      </c>
      <c r="H14" s="20">
        <v>2</v>
      </c>
      <c r="I14" s="3"/>
      <c r="J14" s="4"/>
      <c r="K14" s="3"/>
      <c r="L14" s="4"/>
      <c r="M14" s="15"/>
      <c r="N14" s="9"/>
      <c r="O14" s="7">
        <f>G14*15*86.4</f>
        <v>0</v>
      </c>
      <c r="P14" s="9"/>
      <c r="Q14" s="15"/>
      <c r="R14" s="9"/>
      <c r="S14" s="15"/>
      <c r="T14" s="9"/>
      <c r="U14" s="7">
        <f>G1419*86.4</f>
        <v>0</v>
      </c>
      <c r="V14" s="9"/>
      <c r="W14" s="15"/>
      <c r="X14" s="9"/>
      <c r="Y14" s="15"/>
      <c r="Z14" s="9"/>
      <c r="AA14" s="15"/>
      <c r="AB14" s="9"/>
      <c r="AC14" s="15"/>
      <c r="AD14" s="25"/>
      <c r="AE14" s="15"/>
      <c r="AF14" s="9"/>
      <c r="AG14" s="19">
        <f t="shared" si="5"/>
        <v>0</v>
      </c>
      <c r="AH14" s="67">
        <f t="shared" si="6"/>
        <v>0</v>
      </c>
    </row>
    <row r="15" spans="1:34" ht="42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16">
        <f t="shared" si="2"/>
        <v>1.0887345679012346</v>
      </c>
      <c r="F15" s="20"/>
      <c r="G15" s="34">
        <f t="shared" si="3"/>
        <v>0</v>
      </c>
      <c r="H15" s="20">
        <v>6</v>
      </c>
      <c r="I15" s="3"/>
      <c r="J15" s="4"/>
      <c r="K15" s="3"/>
      <c r="L15" s="4"/>
      <c r="M15" s="15"/>
      <c r="N15" s="9"/>
      <c r="O15" s="7">
        <f>G15*15*86.4</f>
        <v>0</v>
      </c>
      <c r="P15" s="9"/>
      <c r="Q15" s="7">
        <f>G15*15*86.4</f>
        <v>0</v>
      </c>
      <c r="R15" s="9"/>
      <c r="S15" s="7">
        <f>G15*15*86.4</f>
        <v>0</v>
      </c>
      <c r="T15" s="9"/>
      <c r="U15" s="7">
        <f>G1519*86.4</f>
        <v>0</v>
      </c>
      <c r="V15" s="9"/>
      <c r="W15" s="7">
        <f>G15*15*86.4</f>
        <v>0</v>
      </c>
      <c r="X15" s="9"/>
      <c r="Y15" s="7">
        <f>G15*15*86.4</f>
        <v>0</v>
      </c>
      <c r="Z15" s="9"/>
      <c r="AA15" s="15"/>
      <c r="AB15" s="9"/>
      <c r="AC15" s="15"/>
      <c r="AD15" s="25"/>
      <c r="AE15" s="15"/>
      <c r="AF15" s="9"/>
      <c r="AG15" s="19">
        <f t="shared" si="5"/>
        <v>0</v>
      </c>
      <c r="AH15" s="67">
        <f t="shared" si="6"/>
        <v>0</v>
      </c>
    </row>
    <row r="16" spans="1:34" ht="42" customHeight="1" thickBot="1" x14ac:dyDescent="0.3">
      <c r="A16" s="31">
        <f t="shared" si="4"/>
        <v>10</v>
      </c>
      <c r="B16" s="30" t="s">
        <v>25</v>
      </c>
      <c r="C16" s="50">
        <v>1411</v>
      </c>
      <c r="D16" s="50">
        <f t="shared" si="1"/>
        <v>16.331018518518519</v>
      </c>
      <c r="E16" s="62">
        <f t="shared" si="2"/>
        <v>1.0887345679012346</v>
      </c>
      <c r="F16" s="50"/>
      <c r="G16" s="63">
        <f t="shared" si="3"/>
        <v>0</v>
      </c>
      <c r="H16" s="50">
        <v>4</v>
      </c>
      <c r="I16" s="51"/>
      <c r="J16" s="52"/>
      <c r="K16" s="51"/>
      <c r="L16" s="52"/>
      <c r="M16" s="54"/>
      <c r="N16" s="53"/>
      <c r="O16" s="55">
        <f>G16*15*86.4</f>
        <v>0</v>
      </c>
      <c r="P16" s="53"/>
      <c r="Q16" s="55">
        <f>G16*15*86.4</f>
        <v>0</v>
      </c>
      <c r="R16" s="53"/>
      <c r="S16" s="55">
        <f>G16*15*86.4</f>
        <v>0</v>
      </c>
      <c r="T16" s="53"/>
      <c r="U16" s="54"/>
      <c r="V16" s="53"/>
      <c r="W16" s="54"/>
      <c r="X16" s="53"/>
      <c r="Y16" s="54"/>
      <c r="Z16" s="53"/>
      <c r="AA16" s="55">
        <f>G16*15*86.4</f>
        <v>0</v>
      </c>
      <c r="AB16" s="53"/>
      <c r="AC16" s="54"/>
      <c r="AD16" s="64"/>
      <c r="AE16" s="54"/>
      <c r="AF16" s="53"/>
      <c r="AG16" s="72">
        <f>F16*H16</f>
        <v>0</v>
      </c>
      <c r="AH16" s="68">
        <f t="shared" si="6"/>
        <v>0</v>
      </c>
    </row>
    <row r="17" spans="1:34" ht="58.5" customHeight="1" thickBot="1" x14ac:dyDescent="0.3">
      <c r="A17" s="31">
        <f t="shared" si="4"/>
        <v>11</v>
      </c>
      <c r="B17" s="38" t="s">
        <v>46</v>
      </c>
      <c r="C17" s="87"/>
      <c r="D17" s="87"/>
      <c r="E17" s="88"/>
      <c r="F17" s="87"/>
      <c r="G17" s="89"/>
      <c r="H17" s="87"/>
      <c r="I17" s="92" t="s">
        <v>47</v>
      </c>
      <c r="J17" s="93"/>
      <c r="K17" s="93"/>
      <c r="L17" s="93"/>
      <c r="M17" s="93"/>
      <c r="N17" s="94" t="s">
        <v>48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2" t="s">
        <v>47</v>
      </c>
      <c r="AD17" s="93"/>
      <c r="AE17" s="93"/>
      <c r="AF17" s="93"/>
      <c r="AG17" s="76"/>
      <c r="AH17" s="77"/>
    </row>
    <row r="18" spans="1:34" ht="45.75" customHeight="1" x14ac:dyDescent="0.25">
      <c r="A18" s="31">
        <f t="shared" si="4"/>
        <v>12</v>
      </c>
      <c r="B18" s="56" t="s">
        <v>30</v>
      </c>
      <c r="C18" s="48"/>
      <c r="D18" s="48"/>
      <c r="E18" s="57"/>
      <c r="F18" s="48"/>
      <c r="G18" s="58"/>
      <c r="H18" s="49"/>
      <c r="I18" s="70">
        <f>I7+I8+I9+I10+I11+I12+I13+I14+I15+I16+I24+I25+I26</f>
        <v>0</v>
      </c>
      <c r="J18" s="70">
        <f t="shared" ref="J18:AF18" si="7">J7+J8+J9+J10+J11+J12+J13+J14+J15+J16+J24+J25+J26</f>
        <v>0</v>
      </c>
      <c r="K18" s="70">
        <f t="shared" si="7"/>
        <v>0</v>
      </c>
      <c r="L18" s="70">
        <f t="shared" si="7"/>
        <v>0</v>
      </c>
      <c r="M18" s="70">
        <f t="shared" si="7"/>
        <v>0</v>
      </c>
      <c r="N18" s="70">
        <f t="shared" si="7"/>
        <v>0</v>
      </c>
      <c r="O18" s="70">
        <f t="shared" si="7"/>
        <v>0</v>
      </c>
      <c r="P18" s="70">
        <f t="shared" si="7"/>
        <v>0</v>
      </c>
      <c r="Q18" s="70">
        <f t="shared" si="7"/>
        <v>0</v>
      </c>
      <c r="R18" s="70">
        <f t="shared" si="7"/>
        <v>287376.26666666666</v>
      </c>
      <c r="S18" s="70">
        <f t="shared" si="7"/>
        <v>0</v>
      </c>
      <c r="T18" s="70">
        <f t="shared" si="7"/>
        <v>287376.26666666666</v>
      </c>
      <c r="U18" s="70">
        <f t="shared" si="7"/>
        <v>269415.25</v>
      </c>
      <c r="V18" s="70">
        <f t="shared" si="7"/>
        <v>0</v>
      </c>
      <c r="W18" s="70">
        <f t="shared" si="7"/>
        <v>269415.25</v>
      </c>
      <c r="X18" s="70">
        <f t="shared" si="7"/>
        <v>0</v>
      </c>
      <c r="Y18" s="70">
        <f t="shared" si="7"/>
        <v>0</v>
      </c>
      <c r="Z18" s="70">
        <f t="shared" si="7"/>
        <v>0</v>
      </c>
      <c r="AA18" s="70">
        <f t="shared" si="7"/>
        <v>0</v>
      </c>
      <c r="AB18" s="70">
        <f t="shared" si="7"/>
        <v>0</v>
      </c>
      <c r="AC18" s="70">
        <f t="shared" si="7"/>
        <v>0</v>
      </c>
      <c r="AD18" s="70">
        <f t="shared" si="7"/>
        <v>0</v>
      </c>
      <c r="AE18" s="70">
        <f t="shared" si="7"/>
        <v>0</v>
      </c>
      <c r="AF18" s="70">
        <f t="shared" si="7"/>
        <v>0</v>
      </c>
      <c r="AG18" s="70">
        <f>AG7+AG8+AG9+AG10+AG11+AG12+AG13+AG14+AG15+AG16</f>
        <v>872.6</v>
      </c>
      <c r="AH18" s="69">
        <f>I18+J18+K18+L18+M18+N18+O18+P18+Q18+R18+S18+T18+U18+V18+W18+X18+Y18+Z18+AA18+AB18+AC18+AD18+AE18+AF18</f>
        <v>1113583.0333333332</v>
      </c>
    </row>
    <row r="19" spans="1:34" ht="45.75" customHeight="1" x14ac:dyDescent="0.25">
      <c r="A19" s="31">
        <f t="shared" si="4"/>
        <v>13</v>
      </c>
      <c r="B19" s="29" t="s">
        <v>31</v>
      </c>
      <c r="C19" s="22"/>
      <c r="D19" s="22"/>
      <c r="E19" s="17"/>
      <c r="F19" s="22"/>
      <c r="G19" s="36"/>
      <c r="H19" s="22"/>
      <c r="I19" s="12">
        <v>0.9</v>
      </c>
      <c r="J19" s="13">
        <f>I19</f>
        <v>0.9</v>
      </c>
      <c r="K19" s="12">
        <v>0.9</v>
      </c>
      <c r="L19" s="13">
        <f t="shared" ref="L19:L22" si="8">K19</f>
        <v>0.9</v>
      </c>
      <c r="M19" s="12">
        <v>0.9</v>
      </c>
      <c r="N19" s="13">
        <f t="shared" ref="N19:N22" si="9">M19</f>
        <v>0.9</v>
      </c>
      <c r="O19" s="12">
        <v>0.9</v>
      </c>
      <c r="P19" s="13">
        <f t="shared" ref="P19:P22" si="10">O19</f>
        <v>0.9</v>
      </c>
      <c r="Q19" s="12">
        <v>0.9</v>
      </c>
      <c r="R19" s="13">
        <f t="shared" ref="R19:R22" si="11">Q19</f>
        <v>0.9</v>
      </c>
      <c r="S19" s="12">
        <v>0.9</v>
      </c>
      <c r="T19" s="13">
        <f t="shared" ref="T19:T22" si="12">S19</f>
        <v>0.9</v>
      </c>
      <c r="U19" s="12">
        <v>0.9</v>
      </c>
      <c r="V19" s="13">
        <f t="shared" ref="V19:V22" si="13">U19</f>
        <v>0.9</v>
      </c>
      <c r="W19" s="12">
        <v>0.9</v>
      </c>
      <c r="X19" s="13">
        <f t="shared" ref="X19:X22" si="14">W19</f>
        <v>0.9</v>
      </c>
      <c r="Y19" s="12">
        <v>0.9</v>
      </c>
      <c r="Z19" s="13">
        <f t="shared" ref="Z19:Z22" si="15">Y19</f>
        <v>0.9</v>
      </c>
      <c r="AA19" s="12">
        <v>0.9</v>
      </c>
      <c r="AB19" s="13">
        <f t="shared" ref="AB19:AB22" si="16">AA19</f>
        <v>0.9</v>
      </c>
      <c r="AC19" s="12">
        <v>0.9</v>
      </c>
      <c r="AD19" s="13">
        <f t="shared" ref="AD19:AD22" si="17">AC19</f>
        <v>0.9</v>
      </c>
      <c r="AE19" s="12">
        <v>0.9</v>
      </c>
      <c r="AF19" s="13">
        <f t="shared" ref="AF19:AF22" si="18">AE19</f>
        <v>0.9</v>
      </c>
      <c r="AG19" s="10"/>
      <c r="AH19" s="11"/>
    </row>
    <row r="20" spans="1:34" ht="45.75" customHeight="1" x14ac:dyDescent="0.25">
      <c r="A20" s="31">
        <f t="shared" si="4"/>
        <v>14</v>
      </c>
      <c r="B20" s="29" t="s">
        <v>32</v>
      </c>
      <c r="C20" s="21"/>
      <c r="D20" s="21"/>
      <c r="E20" s="33"/>
      <c r="F20" s="21"/>
      <c r="G20" s="35"/>
      <c r="H20" s="24"/>
      <c r="I20" s="73">
        <v>0.9</v>
      </c>
      <c r="J20" s="74">
        <f>I20</f>
        <v>0.9</v>
      </c>
      <c r="K20" s="73">
        <v>0.9</v>
      </c>
      <c r="L20" s="74">
        <f t="shared" si="8"/>
        <v>0.9</v>
      </c>
      <c r="M20" s="73">
        <v>0.9</v>
      </c>
      <c r="N20" s="74">
        <f t="shared" si="9"/>
        <v>0.9</v>
      </c>
      <c r="O20" s="73">
        <v>0.9</v>
      </c>
      <c r="P20" s="74">
        <f t="shared" si="10"/>
        <v>0.9</v>
      </c>
      <c r="Q20" s="73">
        <v>0.9</v>
      </c>
      <c r="R20" s="74">
        <f t="shared" si="11"/>
        <v>0.9</v>
      </c>
      <c r="S20" s="73">
        <v>0.9</v>
      </c>
      <c r="T20" s="74">
        <f t="shared" si="12"/>
        <v>0.9</v>
      </c>
      <c r="U20" s="73">
        <v>0.9</v>
      </c>
      <c r="V20" s="74">
        <f t="shared" si="13"/>
        <v>0.9</v>
      </c>
      <c r="W20" s="73">
        <v>0.9</v>
      </c>
      <c r="X20" s="74">
        <f t="shared" si="14"/>
        <v>0.9</v>
      </c>
      <c r="Y20" s="73">
        <v>0.9</v>
      </c>
      <c r="Z20" s="74">
        <f t="shared" si="15"/>
        <v>0.9</v>
      </c>
      <c r="AA20" s="73">
        <v>0.9</v>
      </c>
      <c r="AB20" s="74">
        <f t="shared" si="16"/>
        <v>0.9</v>
      </c>
      <c r="AC20" s="73">
        <v>0.9</v>
      </c>
      <c r="AD20" s="74">
        <f t="shared" si="17"/>
        <v>0.9</v>
      </c>
      <c r="AE20" s="73">
        <v>0.9</v>
      </c>
      <c r="AF20" s="74">
        <f t="shared" si="18"/>
        <v>0.9</v>
      </c>
      <c r="AG20" s="10"/>
      <c r="AH20" s="11"/>
    </row>
    <row r="21" spans="1:34" ht="45.75" customHeight="1" x14ac:dyDescent="0.25">
      <c r="A21" s="31">
        <f t="shared" si="4"/>
        <v>15</v>
      </c>
      <c r="B21" s="29" t="s">
        <v>33</v>
      </c>
      <c r="C21" s="22"/>
      <c r="D21" s="22"/>
      <c r="E21" s="17"/>
      <c r="F21" s="22"/>
      <c r="G21" s="36"/>
      <c r="H21" s="22"/>
      <c r="I21" s="10">
        <v>0.85</v>
      </c>
      <c r="J21" s="11">
        <f>I21</f>
        <v>0.85</v>
      </c>
      <c r="K21" s="10">
        <v>0.85</v>
      </c>
      <c r="L21" s="11">
        <f t="shared" si="8"/>
        <v>0.85</v>
      </c>
      <c r="M21" s="10">
        <v>0.85</v>
      </c>
      <c r="N21" s="11">
        <f t="shared" si="9"/>
        <v>0.85</v>
      </c>
      <c r="O21" s="10">
        <v>0.85</v>
      </c>
      <c r="P21" s="11">
        <f t="shared" si="10"/>
        <v>0.85</v>
      </c>
      <c r="Q21" s="10">
        <v>0.85</v>
      </c>
      <c r="R21" s="11">
        <f t="shared" si="11"/>
        <v>0.85</v>
      </c>
      <c r="S21" s="10">
        <v>0.85</v>
      </c>
      <c r="T21" s="11">
        <f t="shared" si="12"/>
        <v>0.85</v>
      </c>
      <c r="U21" s="10">
        <v>0.85</v>
      </c>
      <c r="V21" s="11">
        <f t="shared" si="13"/>
        <v>0.85</v>
      </c>
      <c r="W21" s="10">
        <v>0.85</v>
      </c>
      <c r="X21" s="11">
        <f t="shared" si="14"/>
        <v>0.85</v>
      </c>
      <c r="Y21" s="10">
        <v>0.85</v>
      </c>
      <c r="Z21" s="11">
        <f t="shared" si="15"/>
        <v>0.85</v>
      </c>
      <c r="AA21" s="10">
        <v>0.85</v>
      </c>
      <c r="AB21" s="11">
        <f t="shared" si="16"/>
        <v>0.85</v>
      </c>
      <c r="AC21" s="10">
        <v>0.85</v>
      </c>
      <c r="AD21" s="11">
        <f t="shared" si="17"/>
        <v>0.85</v>
      </c>
      <c r="AE21" s="10">
        <v>0.85</v>
      </c>
      <c r="AF21" s="11">
        <f t="shared" si="18"/>
        <v>0.85</v>
      </c>
      <c r="AG21" s="10"/>
      <c r="AH21" s="11"/>
    </row>
    <row r="22" spans="1:34" ht="45.75" customHeight="1" x14ac:dyDescent="0.25">
      <c r="A22" s="31">
        <f t="shared" si="4"/>
        <v>16</v>
      </c>
      <c r="B22" s="29" t="s">
        <v>34</v>
      </c>
      <c r="C22" s="22"/>
      <c r="D22" s="22"/>
      <c r="E22" s="17"/>
      <c r="F22" s="22"/>
      <c r="G22" s="36"/>
      <c r="H22" s="22"/>
      <c r="I22" s="10">
        <v>0.83</v>
      </c>
      <c r="J22" s="11">
        <f>I22</f>
        <v>0.83</v>
      </c>
      <c r="K22" s="10">
        <v>0.83</v>
      </c>
      <c r="L22" s="11">
        <f t="shared" si="8"/>
        <v>0.83</v>
      </c>
      <c r="M22" s="10">
        <v>0.83</v>
      </c>
      <c r="N22" s="11">
        <f t="shared" si="9"/>
        <v>0.83</v>
      </c>
      <c r="O22" s="10">
        <v>0.83</v>
      </c>
      <c r="P22" s="11">
        <f t="shared" si="10"/>
        <v>0.83</v>
      </c>
      <c r="Q22" s="10">
        <v>0.83</v>
      </c>
      <c r="R22" s="11">
        <f t="shared" si="11"/>
        <v>0.83</v>
      </c>
      <c r="S22" s="10">
        <v>0.83</v>
      </c>
      <c r="T22" s="11">
        <f t="shared" si="12"/>
        <v>0.83</v>
      </c>
      <c r="U22" s="10">
        <v>0.83</v>
      </c>
      <c r="V22" s="11">
        <f t="shared" si="13"/>
        <v>0.83</v>
      </c>
      <c r="W22" s="10">
        <v>0.83</v>
      </c>
      <c r="X22" s="11">
        <f t="shared" si="14"/>
        <v>0.83</v>
      </c>
      <c r="Y22" s="10">
        <v>0.83</v>
      </c>
      <c r="Z22" s="11">
        <f t="shared" si="15"/>
        <v>0.83</v>
      </c>
      <c r="AA22" s="10">
        <v>0.83</v>
      </c>
      <c r="AB22" s="11">
        <f t="shared" si="16"/>
        <v>0.83</v>
      </c>
      <c r="AC22" s="10">
        <v>0.83</v>
      </c>
      <c r="AD22" s="11">
        <f t="shared" si="17"/>
        <v>0.83</v>
      </c>
      <c r="AE22" s="10">
        <v>0.83</v>
      </c>
      <c r="AF22" s="11">
        <f t="shared" si="18"/>
        <v>0.83</v>
      </c>
      <c r="AG22" s="10"/>
      <c r="AH22" s="11"/>
    </row>
    <row r="23" spans="1:34" ht="45.75" customHeight="1" x14ac:dyDescent="0.25">
      <c r="A23" s="31">
        <f t="shared" si="4"/>
        <v>17</v>
      </c>
      <c r="B23" s="29" t="s">
        <v>35</v>
      </c>
      <c r="C23" s="22"/>
      <c r="D23" s="22"/>
      <c r="E23" s="17"/>
      <c r="F23" s="22"/>
      <c r="G23" s="36"/>
      <c r="H23" s="22"/>
      <c r="I23" s="10">
        <f>I19*I20*I21*I22</f>
        <v>0.57145499999999994</v>
      </c>
      <c r="J23" s="11">
        <f>J19*J20*J21*J22</f>
        <v>0.57145499999999994</v>
      </c>
      <c r="K23" s="10">
        <f t="shared" ref="K23:AF23" si="19">K19*K20*K21*K22</f>
        <v>0.57145499999999994</v>
      </c>
      <c r="L23" s="11">
        <f t="shared" si="19"/>
        <v>0.57145499999999994</v>
      </c>
      <c r="M23" s="10">
        <f t="shared" si="19"/>
        <v>0.57145499999999994</v>
      </c>
      <c r="N23" s="11">
        <f t="shared" si="19"/>
        <v>0.57145499999999994</v>
      </c>
      <c r="O23" s="10">
        <f>O19*O20*O21*O22</f>
        <v>0.57145499999999994</v>
      </c>
      <c r="P23" s="11">
        <f t="shared" si="19"/>
        <v>0.57145499999999994</v>
      </c>
      <c r="Q23" s="10">
        <f t="shared" si="19"/>
        <v>0.57145499999999994</v>
      </c>
      <c r="R23" s="11">
        <f t="shared" si="19"/>
        <v>0.57145499999999994</v>
      </c>
      <c r="S23" s="10">
        <f t="shared" si="19"/>
        <v>0.57145499999999994</v>
      </c>
      <c r="T23" s="11">
        <f t="shared" si="19"/>
        <v>0.57145499999999994</v>
      </c>
      <c r="U23" s="10">
        <f t="shared" si="19"/>
        <v>0.57145499999999994</v>
      </c>
      <c r="V23" s="11">
        <f t="shared" si="19"/>
        <v>0.57145499999999994</v>
      </c>
      <c r="W23" s="10">
        <f t="shared" si="19"/>
        <v>0.57145499999999994</v>
      </c>
      <c r="X23" s="11">
        <f t="shared" si="19"/>
        <v>0.57145499999999994</v>
      </c>
      <c r="Y23" s="10">
        <f t="shared" si="19"/>
        <v>0.57145499999999994</v>
      </c>
      <c r="Z23" s="11">
        <f t="shared" si="19"/>
        <v>0.57145499999999994</v>
      </c>
      <c r="AA23" s="10">
        <f t="shared" si="19"/>
        <v>0.57145499999999994</v>
      </c>
      <c r="AB23" s="11">
        <f t="shared" si="19"/>
        <v>0.57145499999999994</v>
      </c>
      <c r="AC23" s="10">
        <f t="shared" si="19"/>
        <v>0.57145499999999994</v>
      </c>
      <c r="AD23" s="11">
        <f t="shared" si="19"/>
        <v>0.57145499999999994</v>
      </c>
      <c r="AE23" s="10">
        <f t="shared" si="19"/>
        <v>0.57145499999999994</v>
      </c>
      <c r="AF23" s="11">
        <f t="shared" si="19"/>
        <v>0.57145499999999994</v>
      </c>
      <c r="AG23" s="10"/>
      <c r="AH23" s="11"/>
    </row>
    <row r="24" spans="1:34" ht="45.75" customHeight="1" x14ac:dyDescent="0.25">
      <c r="A24" s="31">
        <f t="shared" si="4"/>
        <v>18</v>
      </c>
      <c r="B24" s="29" t="s">
        <v>49</v>
      </c>
      <c r="C24" s="22"/>
      <c r="D24" s="22"/>
      <c r="E24" s="17"/>
      <c r="F24" s="21"/>
      <c r="G24" s="36"/>
      <c r="H24" s="22"/>
      <c r="I24" s="10"/>
      <c r="J24" s="11"/>
      <c r="K24" s="10"/>
      <c r="L24" s="11"/>
      <c r="M24" s="10"/>
      <c r="N24" s="11"/>
      <c r="O24" s="10"/>
      <c r="P24" s="11"/>
      <c r="Q24" s="10"/>
      <c r="R24" s="11"/>
      <c r="S24" s="10"/>
      <c r="T24" s="11"/>
      <c r="U24" s="10"/>
      <c r="V24" s="11"/>
      <c r="W24" s="10"/>
      <c r="X24" s="11"/>
      <c r="Y24" s="10"/>
      <c r="Z24" s="11"/>
      <c r="AA24" s="10"/>
      <c r="AB24" s="11"/>
      <c r="AC24" s="10"/>
      <c r="AD24" s="11"/>
      <c r="AE24" s="10"/>
      <c r="AF24" s="11"/>
      <c r="AG24" s="119" t="s">
        <v>55</v>
      </c>
      <c r="AH24" s="120"/>
    </row>
    <row r="25" spans="1:34" ht="45.75" customHeight="1" x14ac:dyDescent="0.25">
      <c r="A25" s="31">
        <f t="shared" si="4"/>
        <v>19</v>
      </c>
      <c r="B25" s="29" t="s">
        <v>50</v>
      </c>
      <c r="C25" s="22"/>
      <c r="D25" s="22"/>
      <c r="E25" s="17"/>
      <c r="F25" s="21"/>
      <c r="G25" s="36"/>
      <c r="H25" s="22"/>
      <c r="I25" s="10"/>
      <c r="J25" s="11"/>
      <c r="K25" s="10"/>
      <c r="L25" s="11"/>
      <c r="M25" s="10"/>
      <c r="N25" s="11"/>
      <c r="O25" s="10"/>
      <c r="P25" s="11"/>
      <c r="Q25" s="10"/>
      <c r="R25" s="11"/>
      <c r="S25" s="10"/>
      <c r="T25" s="11"/>
      <c r="U25" s="10"/>
      <c r="V25" s="11"/>
      <c r="W25" s="10"/>
      <c r="X25" s="11"/>
      <c r="Y25" s="10"/>
      <c r="Z25" s="11"/>
      <c r="AA25" s="10"/>
      <c r="AB25" s="11"/>
      <c r="AC25" s="10"/>
      <c r="AD25" s="11"/>
      <c r="AE25" s="10"/>
      <c r="AF25" s="11"/>
      <c r="AG25" s="121"/>
      <c r="AH25" s="122"/>
    </row>
    <row r="26" spans="1:34" ht="45.75" customHeight="1" x14ac:dyDescent="0.25">
      <c r="A26" s="31">
        <f t="shared" si="4"/>
        <v>20</v>
      </c>
      <c r="B26" s="29" t="s">
        <v>51</v>
      </c>
      <c r="C26" s="22"/>
      <c r="D26" s="22"/>
      <c r="E26" s="17"/>
      <c r="F26" s="21"/>
      <c r="G26" s="36"/>
      <c r="H26" s="22"/>
      <c r="I26" s="10"/>
      <c r="J26" s="11"/>
      <c r="K26" s="10"/>
      <c r="L26" s="11"/>
      <c r="M26" s="10"/>
      <c r="N26" s="11"/>
      <c r="O26" s="10"/>
      <c r="P26" s="11"/>
      <c r="Q26" s="10"/>
      <c r="R26" s="11"/>
      <c r="S26" s="10"/>
      <c r="T26" s="11"/>
      <c r="U26" s="10"/>
      <c r="V26" s="11"/>
      <c r="W26" s="10"/>
      <c r="X26" s="11"/>
      <c r="Y26" s="10"/>
      <c r="Z26" s="11"/>
      <c r="AA26" s="10"/>
      <c r="AB26" s="11"/>
      <c r="AC26" s="10"/>
      <c r="AD26" s="11"/>
      <c r="AE26" s="10"/>
      <c r="AF26" s="11"/>
      <c r="AG26" s="123"/>
      <c r="AH26" s="124"/>
    </row>
    <row r="27" spans="1:34" ht="45.75" customHeight="1" x14ac:dyDescent="0.25">
      <c r="A27" s="31">
        <f t="shared" si="4"/>
        <v>21</v>
      </c>
      <c r="B27" s="29" t="s">
        <v>36</v>
      </c>
      <c r="C27" s="22"/>
      <c r="D27" s="22"/>
      <c r="E27" s="17"/>
      <c r="F27" s="21"/>
      <c r="G27" s="36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0</v>
      </c>
      <c r="Q27" s="5">
        <f t="shared" si="20"/>
        <v>0</v>
      </c>
      <c r="R27" s="6">
        <f t="shared" si="20"/>
        <v>502885.20822578628</v>
      </c>
      <c r="S27" s="5">
        <f t="shared" si="20"/>
        <v>0</v>
      </c>
      <c r="T27" s="6">
        <f t="shared" si="20"/>
        <v>502885.20822578628</v>
      </c>
      <c r="U27" s="5">
        <f t="shared" si="20"/>
        <v>471454.88271167461</v>
      </c>
      <c r="V27" s="6">
        <f t="shared" si="20"/>
        <v>0</v>
      </c>
      <c r="W27" s="5">
        <f t="shared" si="20"/>
        <v>471454.88271167461</v>
      </c>
      <c r="X27" s="6">
        <f t="shared" si="20"/>
        <v>0</v>
      </c>
      <c r="Y27" s="5">
        <f t="shared" si="20"/>
        <v>0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1948680.1818749218</v>
      </c>
    </row>
    <row r="28" spans="1:34" ht="45.75" customHeight="1" thickBot="1" x14ac:dyDescent="0.3">
      <c r="A28" s="31">
        <f t="shared" si="4"/>
        <v>22</v>
      </c>
      <c r="B28" s="30" t="s">
        <v>37</v>
      </c>
      <c r="C28" s="23"/>
      <c r="D28" s="23"/>
      <c r="E28" s="18"/>
      <c r="F28" s="23"/>
      <c r="G28" s="32"/>
      <c r="H28" s="23"/>
      <c r="I28" s="75">
        <f>I27/(15*86400)</f>
        <v>0</v>
      </c>
      <c r="J28" s="46">
        <f>J27/(15*86400)</f>
        <v>0</v>
      </c>
      <c r="K28" s="75">
        <f t="shared" ref="K28:AF28" si="21">K27/(15*86400)</f>
        <v>0</v>
      </c>
      <c r="L28" s="46">
        <f t="shared" si="21"/>
        <v>0</v>
      </c>
      <c r="M28" s="75">
        <f t="shared" si="21"/>
        <v>0</v>
      </c>
      <c r="N28" s="46">
        <f t="shared" si="21"/>
        <v>0</v>
      </c>
      <c r="O28" s="75">
        <f t="shared" si="21"/>
        <v>0</v>
      </c>
      <c r="P28" s="46">
        <f t="shared" si="21"/>
        <v>0</v>
      </c>
      <c r="Q28" s="75">
        <f t="shared" si="21"/>
        <v>0</v>
      </c>
      <c r="R28" s="46">
        <f t="shared" si="21"/>
        <v>0.38802871005076101</v>
      </c>
      <c r="S28" s="75">
        <f t="shared" si="21"/>
        <v>0</v>
      </c>
      <c r="T28" s="46">
        <f t="shared" si="21"/>
        <v>0.38802871005076101</v>
      </c>
      <c r="U28" s="75">
        <f t="shared" si="21"/>
        <v>0.36377691567258841</v>
      </c>
      <c r="V28" s="46">
        <f t="shared" si="21"/>
        <v>0</v>
      </c>
      <c r="W28" s="75">
        <f t="shared" si="21"/>
        <v>0.36377691567258841</v>
      </c>
      <c r="X28" s="46">
        <f t="shared" si="21"/>
        <v>0</v>
      </c>
      <c r="Y28" s="75">
        <f t="shared" si="21"/>
        <v>0</v>
      </c>
      <c r="Z28" s="46">
        <f t="shared" si="21"/>
        <v>0</v>
      </c>
      <c r="AA28" s="75">
        <f t="shared" si="21"/>
        <v>0</v>
      </c>
      <c r="AB28" s="46">
        <f t="shared" si="21"/>
        <v>0</v>
      </c>
      <c r="AC28" s="75">
        <f t="shared" si="21"/>
        <v>0</v>
      </c>
      <c r="AD28" s="46">
        <f t="shared" si="21"/>
        <v>0</v>
      </c>
      <c r="AE28" s="75">
        <f t="shared" si="21"/>
        <v>0</v>
      </c>
      <c r="AF28" s="46">
        <f t="shared" si="21"/>
        <v>0</v>
      </c>
      <c r="AG28" s="75"/>
      <c r="AH28" s="46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S4:T4"/>
    <mergeCell ref="I17:M17"/>
    <mergeCell ref="N17:AB17"/>
    <mergeCell ref="AC17:AF17"/>
    <mergeCell ref="O4:P4"/>
    <mergeCell ref="AE4:AF4"/>
    <mergeCell ref="Q4:R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C35E-CD82-4417-9FA1-9D24306877BB}">
  <sheetPr>
    <tabColor rgb="FF00B050"/>
    <pageSetUpPr fitToPage="1"/>
  </sheetPr>
  <dimension ref="A1:AH28"/>
  <sheetViews>
    <sheetView view="pageBreakPreview" topLeftCell="C4" zoomScale="55" zoomScaleNormal="90" zoomScaleSheetLayoutView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2.140625" style="1" customWidth="1"/>
    <col min="7" max="7" width="9.140625" style="1" customWidth="1"/>
    <col min="8" max="8" width="13.5703125" style="1" customWidth="1"/>
    <col min="9" max="12" width="15.140625" style="2" customWidth="1"/>
    <col min="13" max="28" width="15.140625" style="1" customWidth="1"/>
    <col min="29" max="29" width="18" style="1" customWidth="1"/>
    <col min="30" max="30" width="18.28515625" style="1" customWidth="1"/>
    <col min="31" max="31" width="18" style="1" customWidth="1"/>
    <col min="32" max="32" width="16.5703125" style="1" customWidth="1"/>
    <col min="33" max="33" width="11.28515625" style="2" customWidth="1"/>
    <col min="34" max="34" width="15.140625" style="2" customWidth="1"/>
    <col min="35" max="16384" width="9.140625" style="1"/>
  </cols>
  <sheetData>
    <row r="1" spans="1:34" ht="19.5" x14ac:dyDescent="0.35">
      <c r="A1" s="105" t="s">
        <v>52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7"/>
    </row>
    <row r="2" spans="1:34" ht="18" customHeight="1" x14ac:dyDescent="0.25">
      <c r="A2" s="108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10"/>
    </row>
    <row r="3" spans="1:34" ht="18" customHeight="1" thickBot="1" x14ac:dyDescent="0.3">
      <c r="A3" s="111" t="s">
        <v>39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3"/>
    </row>
    <row r="4" spans="1:34" ht="60" customHeight="1" thickBot="1" x14ac:dyDescent="0.3">
      <c r="A4" s="117" t="s">
        <v>1</v>
      </c>
      <c r="B4" s="99" t="s">
        <v>2</v>
      </c>
      <c r="C4" s="99" t="s">
        <v>3</v>
      </c>
      <c r="D4" s="101" t="s">
        <v>26</v>
      </c>
      <c r="E4" s="101" t="s">
        <v>27</v>
      </c>
      <c r="F4" s="101" t="s">
        <v>28</v>
      </c>
      <c r="G4" s="101" t="s">
        <v>29</v>
      </c>
      <c r="H4" s="101" t="s">
        <v>38</v>
      </c>
      <c r="I4" s="114" t="s">
        <v>41</v>
      </c>
      <c r="J4" s="115"/>
      <c r="K4" s="114" t="s">
        <v>40</v>
      </c>
      <c r="L4" s="116"/>
      <c r="M4" s="97" t="s">
        <v>4</v>
      </c>
      <c r="N4" s="98"/>
      <c r="O4" s="97" t="s">
        <v>5</v>
      </c>
      <c r="P4" s="98"/>
      <c r="Q4" s="97" t="s">
        <v>6</v>
      </c>
      <c r="R4" s="98"/>
      <c r="S4" s="97" t="s">
        <v>7</v>
      </c>
      <c r="T4" s="98"/>
      <c r="U4" s="97" t="s">
        <v>8</v>
      </c>
      <c r="V4" s="98"/>
      <c r="W4" s="97" t="s">
        <v>9</v>
      </c>
      <c r="X4" s="98"/>
      <c r="Y4" s="97" t="s">
        <v>10</v>
      </c>
      <c r="Z4" s="98"/>
      <c r="AA4" s="97" t="s">
        <v>11</v>
      </c>
      <c r="AB4" s="98"/>
      <c r="AC4" s="97" t="s">
        <v>42</v>
      </c>
      <c r="AD4" s="98"/>
      <c r="AE4" s="97" t="s">
        <v>12</v>
      </c>
      <c r="AF4" s="98"/>
      <c r="AG4" s="103" t="s">
        <v>43</v>
      </c>
      <c r="AH4" s="104"/>
    </row>
    <row r="5" spans="1:34" ht="33.75" customHeight="1" thickBot="1" x14ac:dyDescent="0.3">
      <c r="A5" s="118"/>
      <c r="B5" s="100"/>
      <c r="C5" s="100"/>
      <c r="D5" s="100"/>
      <c r="E5" s="100"/>
      <c r="F5" s="102"/>
      <c r="G5" s="100"/>
      <c r="H5" s="10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7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5" t="s">
        <v>44</v>
      </c>
      <c r="AH5" s="65" t="s">
        <v>45</v>
      </c>
    </row>
    <row r="6" spans="1:34" ht="15.75" thickBot="1" x14ac:dyDescent="0.3">
      <c r="A6" s="14">
        <v>1</v>
      </c>
      <c r="B6" s="14">
        <f>A6+1</f>
        <v>2</v>
      </c>
      <c r="C6" s="14">
        <f t="shared" ref="C6:AH6" si="0">B6+1</f>
        <v>3</v>
      </c>
      <c r="D6" s="14">
        <f t="shared" si="0"/>
        <v>4</v>
      </c>
      <c r="E6" s="14">
        <f t="shared" si="0"/>
        <v>5</v>
      </c>
      <c r="F6" s="14">
        <f t="shared" si="0"/>
        <v>6</v>
      </c>
      <c r="G6" s="14">
        <f t="shared" si="0"/>
        <v>7</v>
      </c>
      <c r="H6" s="14">
        <f t="shared" si="0"/>
        <v>8</v>
      </c>
      <c r="I6" s="14">
        <f t="shared" si="0"/>
        <v>9</v>
      </c>
      <c r="J6" s="14">
        <f t="shared" si="0"/>
        <v>10</v>
      </c>
      <c r="K6" s="14">
        <f t="shared" si="0"/>
        <v>11</v>
      </c>
      <c r="L6" s="14">
        <f t="shared" si="0"/>
        <v>12</v>
      </c>
      <c r="M6" s="14">
        <f t="shared" si="0"/>
        <v>13</v>
      </c>
      <c r="N6" s="14">
        <f t="shared" si="0"/>
        <v>14</v>
      </c>
      <c r="O6" s="14">
        <f t="shared" si="0"/>
        <v>15</v>
      </c>
      <c r="P6" s="14">
        <f t="shared" si="0"/>
        <v>16</v>
      </c>
      <c r="Q6" s="14">
        <f t="shared" si="0"/>
        <v>17</v>
      </c>
      <c r="R6" s="14">
        <f t="shared" si="0"/>
        <v>18</v>
      </c>
      <c r="S6" s="14">
        <f t="shared" si="0"/>
        <v>19</v>
      </c>
      <c r="T6" s="14">
        <f t="shared" si="0"/>
        <v>20</v>
      </c>
      <c r="U6" s="14">
        <f t="shared" si="0"/>
        <v>21</v>
      </c>
      <c r="V6" s="14">
        <f t="shared" si="0"/>
        <v>22</v>
      </c>
      <c r="W6" s="14">
        <f t="shared" si="0"/>
        <v>23</v>
      </c>
      <c r="X6" s="14">
        <f t="shared" si="0"/>
        <v>24</v>
      </c>
      <c r="Y6" s="14">
        <f t="shared" si="0"/>
        <v>25</v>
      </c>
      <c r="Z6" s="14">
        <f t="shared" si="0"/>
        <v>26</v>
      </c>
      <c r="AA6" s="14">
        <f t="shared" si="0"/>
        <v>27</v>
      </c>
      <c r="AB6" s="14">
        <f t="shared" si="0"/>
        <v>28</v>
      </c>
      <c r="AC6" s="14">
        <f t="shared" si="0"/>
        <v>29</v>
      </c>
      <c r="AD6" s="14">
        <f t="shared" si="0"/>
        <v>30</v>
      </c>
      <c r="AE6" s="14">
        <f t="shared" si="0"/>
        <v>31</v>
      </c>
      <c r="AF6" s="14">
        <f t="shared" si="0"/>
        <v>32</v>
      </c>
      <c r="AG6" s="14">
        <f t="shared" si="0"/>
        <v>33</v>
      </c>
      <c r="AH6" s="14">
        <f t="shared" si="0"/>
        <v>34</v>
      </c>
    </row>
    <row r="7" spans="1:34" ht="42.75" customHeight="1" x14ac:dyDescent="0.25">
      <c r="A7" s="47">
        <v>1</v>
      </c>
      <c r="B7" s="38" t="s">
        <v>16</v>
      </c>
      <c r="C7" s="39">
        <v>1235</v>
      </c>
      <c r="D7" s="39">
        <f>C7/86.4</f>
        <v>14.293981481481481</v>
      </c>
      <c r="E7" s="59">
        <f>D7/15</f>
        <v>0.95293209876543206</v>
      </c>
      <c r="F7" s="39">
        <v>281.20999999999998</v>
      </c>
      <c r="G7" s="60">
        <f>E7*F7</f>
        <v>267.9740354938271</v>
      </c>
      <c r="H7" s="39">
        <v>4</v>
      </c>
      <c r="I7" s="44"/>
      <c r="J7" s="45"/>
      <c r="K7" s="44"/>
      <c r="L7" s="45"/>
      <c r="M7" s="40"/>
      <c r="N7" s="41"/>
      <c r="O7" s="40"/>
      <c r="P7" s="41"/>
      <c r="Q7" s="40"/>
      <c r="R7" s="42">
        <f>G7*16*86.4</f>
        <v>370447.30666666658</v>
      </c>
      <c r="S7" s="40"/>
      <c r="T7" s="42">
        <f>G7*16*86.4</f>
        <v>370447.30666666658</v>
      </c>
      <c r="U7" s="43">
        <f>G7*15*86.4</f>
        <v>347294.34999999992</v>
      </c>
      <c r="V7" s="41"/>
      <c r="W7" s="43">
        <f>G7*15*86.4</f>
        <v>347294.34999999992</v>
      </c>
      <c r="X7" s="41"/>
      <c r="Y7" s="40"/>
      <c r="Z7" s="41"/>
      <c r="AA7" s="40"/>
      <c r="AB7" s="41"/>
      <c r="AC7" s="40"/>
      <c r="AD7" s="61"/>
      <c r="AE7" s="40"/>
      <c r="AF7" s="41"/>
      <c r="AG7" s="71">
        <f>F7*H7</f>
        <v>1124.8399999999999</v>
      </c>
      <c r="AH7" s="66">
        <f>I7+J7+K7+L7+M7+N7+O7+P7+Q7+R7+S7+T7+U7+V7+W7+X7+Y7+Z7+AA7+AB7+AC7+AD7+AE7+AF7</f>
        <v>1435483.313333333</v>
      </c>
    </row>
    <row r="8" spans="1:34" ht="42.7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16">
        <f t="shared" ref="E8:E16" si="2">D8/15</f>
        <v>0.95293209876543206</v>
      </c>
      <c r="F8" s="20"/>
      <c r="G8" s="34">
        <f t="shared" ref="G8:G16" si="3">E8*F8</f>
        <v>0</v>
      </c>
      <c r="H8" s="20">
        <v>6</v>
      </c>
      <c r="I8" s="3"/>
      <c r="J8" s="4"/>
      <c r="K8" s="3"/>
      <c r="L8" s="4"/>
      <c r="M8" s="15"/>
      <c r="N8" s="9"/>
      <c r="O8" s="7">
        <f>G8*15*86.4</f>
        <v>0</v>
      </c>
      <c r="P8" s="9"/>
      <c r="Q8" s="7">
        <f>G819*86.4</f>
        <v>0</v>
      </c>
      <c r="R8" s="9"/>
      <c r="S8" s="15"/>
      <c r="T8" s="8">
        <f>G8*16*86.4</f>
        <v>0</v>
      </c>
      <c r="U8" s="15"/>
      <c r="V8" s="8">
        <f>G8*16*86.4</f>
        <v>0</v>
      </c>
      <c r="W8" s="15"/>
      <c r="X8" s="8">
        <f>G8*16*86.4</f>
        <v>0</v>
      </c>
      <c r="Y8" s="15"/>
      <c r="Z8" s="9"/>
      <c r="AA8" s="15"/>
      <c r="AB8" s="8">
        <f>G8*16*86.4</f>
        <v>0</v>
      </c>
      <c r="AC8" s="15"/>
      <c r="AD8" s="25"/>
      <c r="AE8" s="15"/>
      <c r="AF8" s="9"/>
      <c r="AG8" s="19">
        <f>F8*H8</f>
        <v>0</v>
      </c>
      <c r="AH8" s="67">
        <f>I8+J8+K8+L8+M8+N8+O8+P8+Q8+R8+S8+T8+U8+V8+W8+X8+Y8+Z8+AA8+AB8+AC8+AD8+AE8+AF8</f>
        <v>0</v>
      </c>
    </row>
    <row r="9" spans="1:34" ht="42.75" customHeight="1" x14ac:dyDescent="0.25">
      <c r="A9" s="31">
        <f t="shared" ref="A9:A28" si="4">A8+1</f>
        <v>3</v>
      </c>
      <c r="B9" s="29" t="s">
        <v>18</v>
      </c>
      <c r="C9" s="20">
        <v>1411</v>
      </c>
      <c r="D9" s="20">
        <f t="shared" si="1"/>
        <v>16.331018518518519</v>
      </c>
      <c r="E9" s="16">
        <f t="shared" si="2"/>
        <v>1.0887345679012346</v>
      </c>
      <c r="F9" s="20"/>
      <c r="G9" s="34">
        <f t="shared" si="3"/>
        <v>0</v>
      </c>
      <c r="H9" s="20">
        <v>2</v>
      </c>
      <c r="I9" s="3"/>
      <c r="J9" s="4"/>
      <c r="K9" s="3"/>
      <c r="L9" s="4"/>
      <c r="M9" s="15"/>
      <c r="N9" s="9"/>
      <c r="O9" s="7">
        <f>G9*15*86.4</f>
        <v>0</v>
      </c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8">
        <f>G9*16*86.4</f>
        <v>0</v>
      </c>
      <c r="AC9" s="15"/>
      <c r="AD9" s="25"/>
      <c r="AE9" s="15"/>
      <c r="AF9" s="9"/>
      <c r="AG9" s="19">
        <f t="shared" ref="AG9:AG15" si="5">F9*H9</f>
        <v>0</v>
      </c>
      <c r="AH9" s="67">
        <f t="shared" ref="AH9:AH16" si="6">I9+J9+K9+L9+M9+N9+O9+P9+Q9+R9+S9+T9+U9+V9+W9+X9+Y9+Z9+AA9+AB9+AC9+AD9+AE9+AF9</f>
        <v>0</v>
      </c>
    </row>
    <row r="10" spans="1:34" ht="42.7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16">
        <f t="shared" si="2"/>
        <v>1.0887345679012346</v>
      </c>
      <c r="F10" s="20"/>
      <c r="G10" s="34">
        <f t="shared" si="3"/>
        <v>0</v>
      </c>
      <c r="H10" s="20">
        <v>2</v>
      </c>
      <c r="I10" s="3"/>
      <c r="J10" s="4"/>
      <c r="K10" s="3"/>
      <c r="L10" s="4"/>
      <c r="M10" s="15"/>
      <c r="N10" s="8">
        <f>G10*16*86.4</f>
        <v>0</v>
      </c>
      <c r="O10" s="15"/>
      <c r="P10" s="9"/>
      <c r="Q10" s="15"/>
      <c r="R10" s="9"/>
      <c r="S10" s="15"/>
      <c r="T10" s="8">
        <f>G10*16*86.4</f>
        <v>0</v>
      </c>
      <c r="U10" s="15"/>
      <c r="V10" s="9"/>
      <c r="W10" s="15"/>
      <c r="X10" s="9"/>
      <c r="Y10" s="15"/>
      <c r="Z10" s="9"/>
      <c r="AA10" s="15"/>
      <c r="AB10" s="9"/>
      <c r="AC10" s="15"/>
      <c r="AD10" s="25"/>
      <c r="AE10" s="15"/>
      <c r="AF10" s="9"/>
      <c r="AG10" s="19">
        <f t="shared" si="5"/>
        <v>0</v>
      </c>
      <c r="AH10" s="67">
        <f t="shared" si="6"/>
        <v>0</v>
      </c>
    </row>
    <row r="11" spans="1:34" ht="42.7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16">
        <f t="shared" si="2"/>
        <v>1.0887345679012346</v>
      </c>
      <c r="F11" s="20"/>
      <c r="G11" s="34">
        <f t="shared" si="3"/>
        <v>0</v>
      </c>
      <c r="H11" s="20">
        <v>5</v>
      </c>
      <c r="I11" s="3"/>
      <c r="J11" s="4"/>
      <c r="K11" s="3"/>
      <c r="L11" s="4"/>
      <c r="M11" s="15"/>
      <c r="N11" s="9"/>
      <c r="O11" s="7">
        <f>G11*15*86.4</f>
        <v>0</v>
      </c>
      <c r="P11" s="9"/>
      <c r="Q11" s="15"/>
      <c r="R11" s="8">
        <f>G11*16*86.4</f>
        <v>0</v>
      </c>
      <c r="S11" s="15"/>
      <c r="T11" s="8">
        <f>G11*16*86.4</f>
        <v>0</v>
      </c>
      <c r="U11" s="15"/>
      <c r="V11" s="8">
        <f>G11*16*86.4</f>
        <v>0</v>
      </c>
      <c r="W11" s="15"/>
      <c r="X11" s="8">
        <f>G11*16*86.4</f>
        <v>0</v>
      </c>
      <c r="Y11" s="15"/>
      <c r="Z11" s="9"/>
      <c r="AA11" s="15"/>
      <c r="AB11" s="9"/>
      <c r="AC11" s="15"/>
      <c r="AD11" s="25"/>
      <c r="AE11" s="15"/>
      <c r="AF11" s="9"/>
      <c r="AG11" s="19">
        <f t="shared" si="5"/>
        <v>0</v>
      </c>
      <c r="AH11" s="67">
        <f t="shared" si="6"/>
        <v>0</v>
      </c>
    </row>
    <row r="12" spans="1:34" ht="42.7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16">
        <f t="shared" si="2"/>
        <v>0.95293209876543206</v>
      </c>
      <c r="F12" s="20"/>
      <c r="G12" s="34">
        <f t="shared" si="3"/>
        <v>0</v>
      </c>
      <c r="H12" s="20">
        <v>6</v>
      </c>
      <c r="I12" s="3"/>
      <c r="J12" s="4"/>
      <c r="K12" s="3"/>
      <c r="L12" s="4"/>
      <c r="M12" s="15"/>
      <c r="N12" s="9"/>
      <c r="O12" s="7">
        <f>G12*15*86.4</f>
        <v>0</v>
      </c>
      <c r="P12" s="9"/>
      <c r="Q12" s="15"/>
      <c r="R12" s="8">
        <f>G12*16*86.4</f>
        <v>0</v>
      </c>
      <c r="S12" s="15"/>
      <c r="T12" s="8">
        <f>G12*16*86.4</f>
        <v>0</v>
      </c>
      <c r="U12" s="15"/>
      <c r="V12" s="8">
        <f>G12*16*86.4</f>
        <v>0</v>
      </c>
      <c r="W12" s="7">
        <f>G12*15*86.4</f>
        <v>0</v>
      </c>
      <c r="X12" s="9"/>
      <c r="Y12" s="7">
        <f>G12*15*86.4</f>
        <v>0</v>
      </c>
      <c r="Z12" s="9"/>
      <c r="AA12" s="15"/>
      <c r="AB12" s="9"/>
      <c r="AC12" s="15"/>
      <c r="AD12" s="25"/>
      <c r="AE12" s="15"/>
      <c r="AF12" s="9"/>
      <c r="AG12" s="19">
        <f t="shared" si="5"/>
        <v>0</v>
      </c>
      <c r="AH12" s="67">
        <f t="shared" si="6"/>
        <v>0</v>
      </c>
    </row>
    <row r="13" spans="1:34" ht="42.7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16">
        <f t="shared" si="2"/>
        <v>1.0887345679012346</v>
      </c>
      <c r="F13" s="20"/>
      <c r="G13" s="34">
        <f t="shared" si="3"/>
        <v>0</v>
      </c>
      <c r="H13" s="20">
        <v>4</v>
      </c>
      <c r="I13" s="3"/>
      <c r="J13" s="4"/>
      <c r="K13" s="3"/>
      <c r="L13" s="4"/>
      <c r="M13" s="15"/>
      <c r="N13" s="9"/>
      <c r="O13" s="15"/>
      <c r="P13" s="8">
        <f>G13*16*86.4</f>
        <v>0</v>
      </c>
      <c r="Q13" s="15"/>
      <c r="R13" s="9"/>
      <c r="S13" s="7">
        <f>G13*15*86.4</f>
        <v>0</v>
      </c>
      <c r="T13" s="9"/>
      <c r="U13" s="7">
        <f>G1319*86.4</f>
        <v>0</v>
      </c>
      <c r="V13" s="9"/>
      <c r="W13" s="7">
        <f>G13*15*86.4</f>
        <v>0</v>
      </c>
      <c r="X13" s="9"/>
      <c r="Y13" s="15"/>
      <c r="Z13" s="9"/>
      <c r="AA13" s="15"/>
      <c r="AB13" s="9"/>
      <c r="AC13" s="15"/>
      <c r="AD13" s="25"/>
      <c r="AE13" s="15"/>
      <c r="AF13" s="9"/>
      <c r="AG13" s="19">
        <f t="shared" si="5"/>
        <v>0</v>
      </c>
      <c r="AH13" s="67">
        <f t="shared" si="6"/>
        <v>0</v>
      </c>
    </row>
    <row r="14" spans="1:34" ht="42.7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16">
        <f t="shared" si="2"/>
        <v>1.0887345679012346</v>
      </c>
      <c r="F14" s="20"/>
      <c r="G14" s="34">
        <f t="shared" si="3"/>
        <v>0</v>
      </c>
      <c r="H14" s="20">
        <v>2</v>
      </c>
      <c r="I14" s="3"/>
      <c r="J14" s="4"/>
      <c r="K14" s="3"/>
      <c r="L14" s="4"/>
      <c r="M14" s="15"/>
      <c r="N14" s="9"/>
      <c r="O14" s="7">
        <f>G14*15*86.4</f>
        <v>0</v>
      </c>
      <c r="P14" s="9"/>
      <c r="Q14" s="15"/>
      <c r="R14" s="9"/>
      <c r="S14" s="15"/>
      <c r="T14" s="9"/>
      <c r="U14" s="7">
        <f>G1419*86.4</f>
        <v>0</v>
      </c>
      <c r="V14" s="9"/>
      <c r="W14" s="15"/>
      <c r="X14" s="9"/>
      <c r="Y14" s="15"/>
      <c r="Z14" s="9"/>
      <c r="AA14" s="15"/>
      <c r="AB14" s="9"/>
      <c r="AC14" s="15"/>
      <c r="AD14" s="25"/>
      <c r="AE14" s="15"/>
      <c r="AF14" s="9"/>
      <c r="AG14" s="19">
        <f t="shared" si="5"/>
        <v>0</v>
      </c>
      <c r="AH14" s="67">
        <f t="shared" si="6"/>
        <v>0</v>
      </c>
    </row>
    <row r="15" spans="1:34" ht="42.7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16">
        <f t="shared" si="2"/>
        <v>1.0887345679012346</v>
      </c>
      <c r="F15" s="20"/>
      <c r="G15" s="34">
        <f t="shared" si="3"/>
        <v>0</v>
      </c>
      <c r="H15" s="20">
        <v>6</v>
      </c>
      <c r="I15" s="3"/>
      <c r="J15" s="4"/>
      <c r="K15" s="3"/>
      <c r="L15" s="4"/>
      <c r="M15" s="15"/>
      <c r="N15" s="9"/>
      <c r="O15" s="7">
        <f>G15*15*86.4</f>
        <v>0</v>
      </c>
      <c r="P15" s="9"/>
      <c r="Q15" s="7">
        <f>G15*15*86.4</f>
        <v>0</v>
      </c>
      <c r="R15" s="9"/>
      <c r="S15" s="7">
        <f>G15*15*86.4</f>
        <v>0</v>
      </c>
      <c r="T15" s="9"/>
      <c r="U15" s="7">
        <f>G1519*86.4</f>
        <v>0</v>
      </c>
      <c r="V15" s="9"/>
      <c r="W15" s="7">
        <f>G15*15*86.4</f>
        <v>0</v>
      </c>
      <c r="X15" s="9"/>
      <c r="Y15" s="7">
        <f>G15*15*86.4</f>
        <v>0</v>
      </c>
      <c r="Z15" s="9"/>
      <c r="AA15" s="15"/>
      <c r="AB15" s="9"/>
      <c r="AC15" s="15"/>
      <c r="AD15" s="25"/>
      <c r="AE15" s="15"/>
      <c r="AF15" s="9"/>
      <c r="AG15" s="19">
        <f t="shared" si="5"/>
        <v>0</v>
      </c>
      <c r="AH15" s="67">
        <f t="shared" si="6"/>
        <v>0</v>
      </c>
    </row>
    <row r="16" spans="1:34" ht="42.75" customHeight="1" thickBot="1" x14ac:dyDescent="0.3">
      <c r="A16" s="31">
        <f t="shared" si="4"/>
        <v>10</v>
      </c>
      <c r="B16" s="30" t="s">
        <v>25</v>
      </c>
      <c r="C16" s="50">
        <v>1411</v>
      </c>
      <c r="D16" s="50">
        <f t="shared" si="1"/>
        <v>16.331018518518519</v>
      </c>
      <c r="E16" s="62">
        <f t="shared" si="2"/>
        <v>1.0887345679012346</v>
      </c>
      <c r="F16" s="50"/>
      <c r="G16" s="63">
        <f t="shared" si="3"/>
        <v>0</v>
      </c>
      <c r="H16" s="50">
        <v>4</v>
      </c>
      <c r="I16" s="51"/>
      <c r="J16" s="52"/>
      <c r="K16" s="51"/>
      <c r="L16" s="52"/>
      <c r="M16" s="54"/>
      <c r="N16" s="53"/>
      <c r="O16" s="55">
        <f>G16*15*86.4</f>
        <v>0</v>
      </c>
      <c r="P16" s="53"/>
      <c r="Q16" s="55">
        <f>G16*15*86.4</f>
        <v>0</v>
      </c>
      <c r="R16" s="53"/>
      <c r="S16" s="55">
        <f>G16*15*86.4</f>
        <v>0</v>
      </c>
      <c r="T16" s="53"/>
      <c r="U16" s="54"/>
      <c r="V16" s="53"/>
      <c r="W16" s="54"/>
      <c r="X16" s="53"/>
      <c r="Y16" s="54"/>
      <c r="Z16" s="53"/>
      <c r="AA16" s="55">
        <f>G16*15*86.4</f>
        <v>0</v>
      </c>
      <c r="AB16" s="53"/>
      <c r="AC16" s="54"/>
      <c r="AD16" s="64"/>
      <c r="AE16" s="54"/>
      <c r="AF16" s="53"/>
      <c r="AG16" s="72">
        <f>F16*H16</f>
        <v>0</v>
      </c>
      <c r="AH16" s="68">
        <f t="shared" si="6"/>
        <v>0</v>
      </c>
    </row>
    <row r="17" spans="1:34" ht="42.75" customHeight="1" thickBot="1" x14ac:dyDescent="0.3">
      <c r="A17" s="31">
        <f t="shared" si="4"/>
        <v>11</v>
      </c>
      <c r="B17" s="38" t="s">
        <v>46</v>
      </c>
      <c r="C17" s="87"/>
      <c r="D17" s="87"/>
      <c r="E17" s="88"/>
      <c r="F17" s="87"/>
      <c r="G17" s="89"/>
      <c r="H17" s="87"/>
      <c r="I17" s="92" t="s">
        <v>47</v>
      </c>
      <c r="J17" s="93"/>
      <c r="K17" s="93"/>
      <c r="L17" s="93"/>
      <c r="M17" s="93"/>
      <c r="N17" s="94" t="s">
        <v>48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2" t="s">
        <v>47</v>
      </c>
      <c r="AD17" s="93"/>
      <c r="AE17" s="93"/>
      <c r="AF17" s="93"/>
      <c r="AG17" s="76"/>
      <c r="AH17" s="77"/>
    </row>
    <row r="18" spans="1:34" ht="42" customHeight="1" x14ac:dyDescent="0.25">
      <c r="A18" s="31">
        <f t="shared" si="4"/>
        <v>12</v>
      </c>
      <c r="B18" s="56" t="s">
        <v>30</v>
      </c>
      <c r="C18" s="48"/>
      <c r="D18" s="48"/>
      <c r="E18" s="57"/>
      <c r="F18" s="48"/>
      <c r="G18" s="58"/>
      <c r="H18" s="49"/>
      <c r="I18" s="70">
        <f>I7+I8+I9+I10+I11+I12+I13+I14+I15+I16+I24+I25+I26</f>
        <v>0</v>
      </c>
      <c r="J18" s="70">
        <f t="shared" ref="J18:AF18" si="7">J7+J8+J9+J10+J11+J12+J13+J14+J15+J16+J24+J25+J26</f>
        <v>0</v>
      </c>
      <c r="K18" s="70">
        <f t="shared" si="7"/>
        <v>0</v>
      </c>
      <c r="L18" s="70">
        <f t="shared" si="7"/>
        <v>0</v>
      </c>
      <c r="M18" s="70">
        <f t="shared" si="7"/>
        <v>0</v>
      </c>
      <c r="N18" s="70">
        <f t="shared" si="7"/>
        <v>0</v>
      </c>
      <c r="O18" s="70">
        <f t="shared" si="7"/>
        <v>0</v>
      </c>
      <c r="P18" s="70">
        <f t="shared" si="7"/>
        <v>0</v>
      </c>
      <c r="Q18" s="70">
        <f t="shared" si="7"/>
        <v>0</v>
      </c>
      <c r="R18" s="70">
        <f t="shared" si="7"/>
        <v>370447.30666666658</v>
      </c>
      <c r="S18" s="70">
        <f t="shared" si="7"/>
        <v>0</v>
      </c>
      <c r="T18" s="70">
        <f t="shared" si="7"/>
        <v>370447.30666666658</v>
      </c>
      <c r="U18" s="70">
        <f t="shared" si="7"/>
        <v>347294.34999999992</v>
      </c>
      <c r="V18" s="70">
        <f t="shared" si="7"/>
        <v>0</v>
      </c>
      <c r="W18" s="70">
        <f t="shared" si="7"/>
        <v>347294.34999999992</v>
      </c>
      <c r="X18" s="70">
        <f t="shared" si="7"/>
        <v>0</v>
      </c>
      <c r="Y18" s="70">
        <f t="shared" si="7"/>
        <v>0</v>
      </c>
      <c r="Z18" s="70">
        <f t="shared" si="7"/>
        <v>0</v>
      </c>
      <c r="AA18" s="70">
        <f t="shared" si="7"/>
        <v>0</v>
      </c>
      <c r="AB18" s="70">
        <f t="shared" si="7"/>
        <v>0</v>
      </c>
      <c r="AC18" s="70">
        <f t="shared" si="7"/>
        <v>0</v>
      </c>
      <c r="AD18" s="70">
        <f t="shared" si="7"/>
        <v>0</v>
      </c>
      <c r="AE18" s="70">
        <f t="shared" si="7"/>
        <v>0</v>
      </c>
      <c r="AF18" s="70">
        <f t="shared" si="7"/>
        <v>0</v>
      </c>
      <c r="AG18" s="70">
        <f>AG7+AG8+AG9+AG10+AG11+AG12+AG13+AG14+AG15+AG16</f>
        <v>1124.8399999999999</v>
      </c>
      <c r="AH18" s="69">
        <f>I18+J18+K18+L18+M18+N18+O18+P18+Q18+R18+S18+T18+U18+V18+W18+X18+Y18+Z18+AA18+AB18+AC18+AD18+AE18+AF18</f>
        <v>1435483.313333333</v>
      </c>
    </row>
    <row r="19" spans="1:34" ht="42" customHeight="1" x14ac:dyDescent="0.25">
      <c r="A19" s="31">
        <f t="shared" si="4"/>
        <v>13</v>
      </c>
      <c r="B19" s="29" t="s">
        <v>31</v>
      </c>
      <c r="C19" s="22"/>
      <c r="D19" s="22"/>
      <c r="E19" s="17"/>
      <c r="F19" s="22"/>
      <c r="G19" s="36"/>
      <c r="H19" s="22"/>
      <c r="I19" s="12">
        <v>0.9</v>
      </c>
      <c r="J19" s="13">
        <f>I19</f>
        <v>0.9</v>
      </c>
      <c r="K19" s="12">
        <v>0.9</v>
      </c>
      <c r="L19" s="13">
        <f t="shared" ref="L19:L22" si="8">K19</f>
        <v>0.9</v>
      </c>
      <c r="M19" s="12">
        <v>0.9</v>
      </c>
      <c r="N19" s="13">
        <f t="shared" ref="N19:N22" si="9">M19</f>
        <v>0.9</v>
      </c>
      <c r="O19" s="12">
        <v>0.9</v>
      </c>
      <c r="P19" s="13">
        <f t="shared" ref="P19:P22" si="10">O19</f>
        <v>0.9</v>
      </c>
      <c r="Q19" s="12">
        <v>0.9</v>
      </c>
      <c r="R19" s="13">
        <f t="shared" ref="R19:R22" si="11">Q19</f>
        <v>0.9</v>
      </c>
      <c r="S19" s="12">
        <v>0.9</v>
      </c>
      <c r="T19" s="13">
        <f t="shared" ref="T19:T22" si="12">S19</f>
        <v>0.9</v>
      </c>
      <c r="U19" s="12">
        <v>0.9</v>
      </c>
      <c r="V19" s="13">
        <f t="shared" ref="V19:V22" si="13">U19</f>
        <v>0.9</v>
      </c>
      <c r="W19" s="12">
        <v>0.9</v>
      </c>
      <c r="X19" s="13">
        <f t="shared" ref="X19:X22" si="14">W19</f>
        <v>0.9</v>
      </c>
      <c r="Y19" s="12">
        <v>0.9</v>
      </c>
      <c r="Z19" s="13">
        <f t="shared" ref="Z19:Z22" si="15">Y19</f>
        <v>0.9</v>
      </c>
      <c r="AA19" s="12">
        <v>0.9</v>
      </c>
      <c r="AB19" s="13">
        <f t="shared" ref="AB19:AB22" si="16">AA19</f>
        <v>0.9</v>
      </c>
      <c r="AC19" s="12">
        <v>0.9</v>
      </c>
      <c r="AD19" s="13">
        <f t="shared" ref="AD19:AD22" si="17">AC19</f>
        <v>0.9</v>
      </c>
      <c r="AE19" s="12">
        <v>0.9</v>
      </c>
      <c r="AF19" s="13">
        <f t="shared" ref="AF19:AF22" si="18">AE19</f>
        <v>0.9</v>
      </c>
      <c r="AG19" s="10"/>
      <c r="AH19" s="11"/>
    </row>
    <row r="20" spans="1:34" ht="42" customHeight="1" x14ac:dyDescent="0.25">
      <c r="A20" s="31">
        <f t="shared" si="4"/>
        <v>14</v>
      </c>
      <c r="B20" s="29" t="s">
        <v>32</v>
      </c>
      <c r="C20" s="21"/>
      <c r="D20" s="21"/>
      <c r="E20" s="33"/>
      <c r="F20" s="21"/>
      <c r="G20" s="35"/>
      <c r="H20" s="24"/>
      <c r="I20" s="73">
        <v>0.9</v>
      </c>
      <c r="J20" s="74">
        <f>I20</f>
        <v>0.9</v>
      </c>
      <c r="K20" s="73">
        <v>0.9</v>
      </c>
      <c r="L20" s="74">
        <f t="shared" si="8"/>
        <v>0.9</v>
      </c>
      <c r="M20" s="73">
        <v>0.9</v>
      </c>
      <c r="N20" s="74">
        <f t="shared" si="9"/>
        <v>0.9</v>
      </c>
      <c r="O20" s="73">
        <v>0.9</v>
      </c>
      <c r="P20" s="74">
        <f t="shared" si="10"/>
        <v>0.9</v>
      </c>
      <c r="Q20" s="73">
        <v>0.9</v>
      </c>
      <c r="R20" s="74">
        <f t="shared" si="11"/>
        <v>0.9</v>
      </c>
      <c r="S20" s="73">
        <v>0.9</v>
      </c>
      <c r="T20" s="74">
        <f t="shared" si="12"/>
        <v>0.9</v>
      </c>
      <c r="U20" s="73">
        <v>0.9</v>
      </c>
      <c r="V20" s="74">
        <f t="shared" si="13"/>
        <v>0.9</v>
      </c>
      <c r="W20" s="73">
        <v>0.9</v>
      </c>
      <c r="X20" s="74">
        <f t="shared" si="14"/>
        <v>0.9</v>
      </c>
      <c r="Y20" s="73">
        <v>0.9</v>
      </c>
      <c r="Z20" s="74">
        <f t="shared" si="15"/>
        <v>0.9</v>
      </c>
      <c r="AA20" s="73">
        <v>0.9</v>
      </c>
      <c r="AB20" s="74">
        <f t="shared" si="16"/>
        <v>0.9</v>
      </c>
      <c r="AC20" s="73">
        <v>0.9</v>
      </c>
      <c r="AD20" s="74">
        <f t="shared" si="17"/>
        <v>0.9</v>
      </c>
      <c r="AE20" s="73">
        <v>0.9</v>
      </c>
      <c r="AF20" s="74">
        <f t="shared" si="18"/>
        <v>0.9</v>
      </c>
      <c r="AG20" s="10"/>
      <c r="AH20" s="11"/>
    </row>
    <row r="21" spans="1:34" ht="42" customHeight="1" x14ac:dyDescent="0.25">
      <c r="A21" s="31">
        <f t="shared" si="4"/>
        <v>15</v>
      </c>
      <c r="B21" s="29" t="s">
        <v>33</v>
      </c>
      <c r="C21" s="22"/>
      <c r="D21" s="22"/>
      <c r="E21" s="17"/>
      <c r="F21" s="22"/>
      <c r="G21" s="36"/>
      <c r="H21" s="22"/>
      <c r="I21" s="10">
        <v>0.85</v>
      </c>
      <c r="J21" s="11">
        <f>I21</f>
        <v>0.85</v>
      </c>
      <c r="K21" s="10">
        <v>0.85</v>
      </c>
      <c r="L21" s="11">
        <f t="shared" si="8"/>
        <v>0.85</v>
      </c>
      <c r="M21" s="10">
        <v>0.85</v>
      </c>
      <c r="N21" s="11">
        <f t="shared" si="9"/>
        <v>0.85</v>
      </c>
      <c r="O21" s="10">
        <v>0.85</v>
      </c>
      <c r="P21" s="11">
        <f t="shared" si="10"/>
        <v>0.85</v>
      </c>
      <c r="Q21" s="10">
        <v>0.85</v>
      </c>
      <c r="R21" s="11">
        <f t="shared" si="11"/>
        <v>0.85</v>
      </c>
      <c r="S21" s="10">
        <v>0.85</v>
      </c>
      <c r="T21" s="11">
        <f t="shared" si="12"/>
        <v>0.85</v>
      </c>
      <c r="U21" s="10">
        <v>0.85</v>
      </c>
      <c r="V21" s="11">
        <f t="shared" si="13"/>
        <v>0.85</v>
      </c>
      <c r="W21" s="10">
        <v>0.85</v>
      </c>
      <c r="X21" s="11">
        <f t="shared" si="14"/>
        <v>0.85</v>
      </c>
      <c r="Y21" s="10">
        <v>0.85</v>
      </c>
      <c r="Z21" s="11">
        <f t="shared" si="15"/>
        <v>0.85</v>
      </c>
      <c r="AA21" s="10">
        <v>0.85</v>
      </c>
      <c r="AB21" s="11">
        <f t="shared" si="16"/>
        <v>0.85</v>
      </c>
      <c r="AC21" s="10">
        <v>0.85</v>
      </c>
      <c r="AD21" s="11">
        <f t="shared" si="17"/>
        <v>0.85</v>
      </c>
      <c r="AE21" s="10">
        <v>0.85</v>
      </c>
      <c r="AF21" s="11">
        <f t="shared" si="18"/>
        <v>0.85</v>
      </c>
      <c r="AG21" s="10"/>
      <c r="AH21" s="11"/>
    </row>
    <row r="22" spans="1:34" ht="42" customHeight="1" x14ac:dyDescent="0.25">
      <c r="A22" s="31">
        <f t="shared" si="4"/>
        <v>16</v>
      </c>
      <c r="B22" s="29" t="s">
        <v>34</v>
      </c>
      <c r="C22" s="22"/>
      <c r="D22" s="22"/>
      <c r="E22" s="17"/>
      <c r="F22" s="22"/>
      <c r="G22" s="36"/>
      <c r="H22" s="22"/>
      <c r="I22" s="10">
        <v>0.83</v>
      </c>
      <c r="J22" s="11">
        <f>I22</f>
        <v>0.83</v>
      </c>
      <c r="K22" s="10">
        <v>0.83</v>
      </c>
      <c r="L22" s="11">
        <f t="shared" si="8"/>
        <v>0.83</v>
      </c>
      <c r="M22" s="10">
        <v>0.83</v>
      </c>
      <c r="N22" s="11">
        <f t="shared" si="9"/>
        <v>0.83</v>
      </c>
      <c r="O22" s="10">
        <v>0.83</v>
      </c>
      <c r="P22" s="11">
        <f t="shared" si="10"/>
        <v>0.83</v>
      </c>
      <c r="Q22" s="10">
        <v>0.83</v>
      </c>
      <c r="R22" s="11">
        <f t="shared" si="11"/>
        <v>0.83</v>
      </c>
      <c r="S22" s="10">
        <v>0.83</v>
      </c>
      <c r="T22" s="11">
        <f t="shared" si="12"/>
        <v>0.83</v>
      </c>
      <c r="U22" s="10">
        <v>0.83</v>
      </c>
      <c r="V22" s="11">
        <f t="shared" si="13"/>
        <v>0.83</v>
      </c>
      <c r="W22" s="10">
        <v>0.83</v>
      </c>
      <c r="X22" s="11">
        <f t="shared" si="14"/>
        <v>0.83</v>
      </c>
      <c r="Y22" s="10">
        <v>0.83</v>
      </c>
      <c r="Z22" s="11">
        <f t="shared" si="15"/>
        <v>0.83</v>
      </c>
      <c r="AA22" s="10">
        <v>0.83</v>
      </c>
      <c r="AB22" s="11">
        <f t="shared" si="16"/>
        <v>0.83</v>
      </c>
      <c r="AC22" s="10">
        <v>0.83</v>
      </c>
      <c r="AD22" s="11">
        <f t="shared" si="17"/>
        <v>0.83</v>
      </c>
      <c r="AE22" s="10">
        <v>0.83</v>
      </c>
      <c r="AF22" s="11">
        <f t="shared" si="18"/>
        <v>0.83</v>
      </c>
      <c r="AG22" s="10"/>
      <c r="AH22" s="11"/>
    </row>
    <row r="23" spans="1:34" ht="42" customHeight="1" x14ac:dyDescent="0.25">
      <c r="A23" s="31">
        <f t="shared" si="4"/>
        <v>17</v>
      </c>
      <c r="B23" s="29" t="s">
        <v>35</v>
      </c>
      <c r="C23" s="22"/>
      <c r="D23" s="22"/>
      <c r="E23" s="17"/>
      <c r="F23" s="22"/>
      <c r="G23" s="36"/>
      <c r="H23" s="22"/>
      <c r="I23" s="10">
        <f>I19*I20*I21*I22</f>
        <v>0.57145499999999994</v>
      </c>
      <c r="J23" s="11">
        <f>J19*J20*J21*J22</f>
        <v>0.57145499999999994</v>
      </c>
      <c r="K23" s="10">
        <f t="shared" ref="K23:AF23" si="19">K19*K20*K21*K22</f>
        <v>0.57145499999999994</v>
      </c>
      <c r="L23" s="11">
        <f t="shared" si="19"/>
        <v>0.57145499999999994</v>
      </c>
      <c r="M23" s="10">
        <f t="shared" si="19"/>
        <v>0.57145499999999994</v>
      </c>
      <c r="N23" s="11">
        <f t="shared" si="19"/>
        <v>0.57145499999999994</v>
      </c>
      <c r="O23" s="10">
        <f>O19*O20*O21*O22</f>
        <v>0.57145499999999994</v>
      </c>
      <c r="P23" s="11">
        <f t="shared" si="19"/>
        <v>0.57145499999999994</v>
      </c>
      <c r="Q23" s="10">
        <f t="shared" si="19"/>
        <v>0.57145499999999994</v>
      </c>
      <c r="R23" s="11">
        <f t="shared" si="19"/>
        <v>0.57145499999999994</v>
      </c>
      <c r="S23" s="10">
        <f t="shared" si="19"/>
        <v>0.57145499999999994</v>
      </c>
      <c r="T23" s="11">
        <f t="shared" si="19"/>
        <v>0.57145499999999994</v>
      </c>
      <c r="U23" s="10">
        <f t="shared" si="19"/>
        <v>0.57145499999999994</v>
      </c>
      <c r="V23" s="11">
        <f t="shared" si="19"/>
        <v>0.57145499999999994</v>
      </c>
      <c r="W23" s="10">
        <f t="shared" si="19"/>
        <v>0.57145499999999994</v>
      </c>
      <c r="X23" s="11">
        <f t="shared" si="19"/>
        <v>0.57145499999999994</v>
      </c>
      <c r="Y23" s="10">
        <f t="shared" si="19"/>
        <v>0.57145499999999994</v>
      </c>
      <c r="Z23" s="11">
        <f t="shared" si="19"/>
        <v>0.57145499999999994</v>
      </c>
      <c r="AA23" s="10">
        <f t="shared" si="19"/>
        <v>0.57145499999999994</v>
      </c>
      <c r="AB23" s="11">
        <f t="shared" si="19"/>
        <v>0.57145499999999994</v>
      </c>
      <c r="AC23" s="10">
        <f t="shared" si="19"/>
        <v>0.57145499999999994</v>
      </c>
      <c r="AD23" s="11">
        <f t="shared" si="19"/>
        <v>0.57145499999999994</v>
      </c>
      <c r="AE23" s="10">
        <f t="shared" si="19"/>
        <v>0.57145499999999994</v>
      </c>
      <c r="AF23" s="11">
        <f t="shared" si="19"/>
        <v>0.57145499999999994</v>
      </c>
      <c r="AG23" s="10"/>
      <c r="AH23" s="11"/>
    </row>
    <row r="24" spans="1:34" ht="42" customHeight="1" x14ac:dyDescent="0.25">
      <c r="A24" s="31">
        <f t="shared" si="4"/>
        <v>18</v>
      </c>
      <c r="B24" s="29" t="s">
        <v>49</v>
      </c>
      <c r="C24" s="22"/>
      <c r="D24" s="22"/>
      <c r="E24" s="17"/>
      <c r="F24" s="21"/>
      <c r="G24" s="36"/>
      <c r="H24" s="22"/>
      <c r="I24" s="10"/>
      <c r="J24" s="11"/>
      <c r="K24" s="10"/>
      <c r="L24" s="11"/>
      <c r="M24" s="10"/>
      <c r="N24" s="11"/>
      <c r="O24" s="10"/>
      <c r="P24" s="11"/>
      <c r="Q24" s="10"/>
      <c r="R24" s="11"/>
      <c r="S24" s="10"/>
      <c r="T24" s="11"/>
      <c r="U24" s="10"/>
      <c r="V24" s="11"/>
      <c r="W24" s="10"/>
      <c r="X24" s="11"/>
      <c r="Y24" s="10"/>
      <c r="Z24" s="11"/>
      <c r="AA24" s="10"/>
      <c r="AB24" s="11"/>
      <c r="AC24" s="10"/>
      <c r="AD24" s="11"/>
      <c r="AE24" s="10"/>
      <c r="AF24" s="11"/>
      <c r="AG24" s="119" t="s">
        <v>55</v>
      </c>
      <c r="AH24" s="120"/>
    </row>
    <row r="25" spans="1:34" ht="42" customHeight="1" x14ac:dyDescent="0.25">
      <c r="A25" s="31">
        <f t="shared" si="4"/>
        <v>19</v>
      </c>
      <c r="B25" s="29" t="s">
        <v>50</v>
      </c>
      <c r="C25" s="22"/>
      <c r="D25" s="22"/>
      <c r="E25" s="17"/>
      <c r="F25" s="21"/>
      <c r="G25" s="36"/>
      <c r="H25" s="22"/>
      <c r="I25" s="10"/>
      <c r="J25" s="11"/>
      <c r="K25" s="10"/>
      <c r="L25" s="11"/>
      <c r="M25" s="10"/>
      <c r="N25" s="11"/>
      <c r="O25" s="10"/>
      <c r="P25" s="11"/>
      <c r="Q25" s="10"/>
      <c r="R25" s="11"/>
      <c r="S25" s="10"/>
      <c r="T25" s="11"/>
      <c r="U25" s="10"/>
      <c r="V25" s="11"/>
      <c r="W25" s="10"/>
      <c r="X25" s="11"/>
      <c r="Y25" s="10"/>
      <c r="Z25" s="11"/>
      <c r="AA25" s="10"/>
      <c r="AB25" s="11"/>
      <c r="AC25" s="10"/>
      <c r="AD25" s="11"/>
      <c r="AE25" s="10"/>
      <c r="AF25" s="11"/>
      <c r="AG25" s="121"/>
      <c r="AH25" s="122"/>
    </row>
    <row r="26" spans="1:34" ht="42" customHeight="1" x14ac:dyDescent="0.25">
      <c r="A26" s="31">
        <f t="shared" si="4"/>
        <v>20</v>
      </c>
      <c r="B26" s="29" t="s">
        <v>51</v>
      </c>
      <c r="C26" s="22"/>
      <c r="D26" s="22"/>
      <c r="E26" s="17"/>
      <c r="F26" s="21"/>
      <c r="G26" s="36"/>
      <c r="H26" s="22"/>
      <c r="I26" s="10"/>
      <c r="J26" s="11"/>
      <c r="K26" s="10"/>
      <c r="L26" s="11"/>
      <c r="M26" s="10"/>
      <c r="N26" s="11"/>
      <c r="O26" s="10"/>
      <c r="P26" s="11"/>
      <c r="Q26" s="10"/>
      <c r="R26" s="11"/>
      <c r="S26" s="10"/>
      <c r="T26" s="11"/>
      <c r="U26" s="10"/>
      <c r="V26" s="11"/>
      <c r="W26" s="10"/>
      <c r="X26" s="11"/>
      <c r="Y26" s="10"/>
      <c r="Z26" s="11"/>
      <c r="AA26" s="10"/>
      <c r="AB26" s="11"/>
      <c r="AC26" s="10"/>
      <c r="AD26" s="11"/>
      <c r="AE26" s="10"/>
      <c r="AF26" s="11"/>
      <c r="AG26" s="123"/>
      <c r="AH26" s="124"/>
    </row>
    <row r="27" spans="1:34" ht="42" customHeight="1" x14ac:dyDescent="0.25">
      <c r="A27" s="31">
        <f t="shared" si="4"/>
        <v>21</v>
      </c>
      <c r="B27" s="29" t="s">
        <v>36</v>
      </c>
      <c r="C27" s="22"/>
      <c r="D27" s="22"/>
      <c r="E27" s="17"/>
      <c r="F27" s="21"/>
      <c r="G27" s="36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0</v>
      </c>
      <c r="Q27" s="5">
        <f t="shared" si="20"/>
        <v>0</v>
      </c>
      <c r="R27" s="6">
        <f t="shared" si="20"/>
        <v>648252.80497443653</v>
      </c>
      <c r="S27" s="5">
        <f t="shared" si="20"/>
        <v>0</v>
      </c>
      <c r="T27" s="6">
        <f t="shared" si="20"/>
        <v>648252.80497443653</v>
      </c>
      <c r="U27" s="5">
        <f t="shared" si="20"/>
        <v>607737.00466353423</v>
      </c>
      <c r="V27" s="6">
        <f t="shared" si="20"/>
        <v>0</v>
      </c>
      <c r="W27" s="5">
        <f t="shared" si="20"/>
        <v>607737.00466353423</v>
      </c>
      <c r="X27" s="6">
        <f t="shared" si="20"/>
        <v>0</v>
      </c>
      <c r="Y27" s="5">
        <f t="shared" si="20"/>
        <v>0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2511979.6192759415</v>
      </c>
    </row>
    <row r="28" spans="1:34" ht="42" customHeight="1" thickBot="1" x14ac:dyDescent="0.3">
      <c r="A28" s="31">
        <f t="shared" si="4"/>
        <v>22</v>
      </c>
      <c r="B28" s="30" t="s">
        <v>37</v>
      </c>
      <c r="C28" s="23"/>
      <c r="D28" s="23"/>
      <c r="E28" s="18"/>
      <c r="F28" s="23"/>
      <c r="G28" s="32"/>
      <c r="H28" s="23"/>
      <c r="I28" s="75">
        <f>I27/(15*86400)</f>
        <v>0</v>
      </c>
      <c r="J28" s="46">
        <f>J27/(15*86400)</f>
        <v>0</v>
      </c>
      <c r="K28" s="75">
        <f t="shared" ref="K28:AF28" si="21">K27/(15*86400)</f>
        <v>0</v>
      </c>
      <c r="L28" s="46">
        <f t="shared" si="21"/>
        <v>0</v>
      </c>
      <c r="M28" s="75">
        <f t="shared" si="21"/>
        <v>0</v>
      </c>
      <c r="N28" s="46">
        <f t="shared" si="21"/>
        <v>0</v>
      </c>
      <c r="O28" s="75">
        <f t="shared" si="21"/>
        <v>0</v>
      </c>
      <c r="P28" s="46">
        <f t="shared" si="21"/>
        <v>0</v>
      </c>
      <c r="Q28" s="75">
        <f t="shared" si="21"/>
        <v>0</v>
      </c>
      <c r="R28" s="46">
        <f t="shared" si="21"/>
        <v>0.5001950655666948</v>
      </c>
      <c r="S28" s="75">
        <f t="shared" si="21"/>
        <v>0</v>
      </c>
      <c r="T28" s="46">
        <f t="shared" si="21"/>
        <v>0.5001950655666948</v>
      </c>
      <c r="U28" s="75">
        <f t="shared" si="21"/>
        <v>0.46893287396877642</v>
      </c>
      <c r="V28" s="46">
        <f t="shared" si="21"/>
        <v>0</v>
      </c>
      <c r="W28" s="75">
        <f t="shared" si="21"/>
        <v>0.46893287396877642</v>
      </c>
      <c r="X28" s="46">
        <f t="shared" si="21"/>
        <v>0</v>
      </c>
      <c r="Y28" s="75">
        <f t="shared" si="21"/>
        <v>0</v>
      </c>
      <c r="Z28" s="46">
        <f t="shared" si="21"/>
        <v>0</v>
      </c>
      <c r="AA28" s="75">
        <f t="shared" si="21"/>
        <v>0</v>
      </c>
      <c r="AB28" s="46">
        <f t="shared" si="21"/>
        <v>0</v>
      </c>
      <c r="AC28" s="75">
        <f t="shared" si="21"/>
        <v>0</v>
      </c>
      <c r="AD28" s="46">
        <f t="shared" si="21"/>
        <v>0</v>
      </c>
      <c r="AE28" s="75">
        <f t="shared" si="21"/>
        <v>0</v>
      </c>
      <c r="AF28" s="46">
        <f t="shared" si="21"/>
        <v>0</v>
      </c>
      <c r="AG28" s="75"/>
      <c r="AH28" s="46"/>
    </row>
  </sheetData>
  <mergeCells count="28">
    <mergeCell ref="AG24:AH26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G4:AH4"/>
    <mergeCell ref="S4:T4"/>
    <mergeCell ref="I17:M17"/>
    <mergeCell ref="N17:AB17"/>
    <mergeCell ref="AC17:AF17"/>
    <mergeCell ref="O4:P4"/>
    <mergeCell ref="AE4:AF4"/>
    <mergeCell ref="Q4:R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ქვემო ალაზნის მაგისტრალური არხი</vt:lpstr>
      <vt:lpstr>სამთაწყაროს მ.ს.ს.</vt:lpstr>
      <vt:lpstr>ფიროსმანის მ.ს.ს.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2025-10-31T08:29:48Z</dcterms:modified>
</cp:coreProperties>
</file>