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შიდა ქართლი\"/>
    </mc:Choice>
  </mc:AlternateContent>
  <xr:revisionPtr revIDLastSave="0" documentId="13_ncr:1_{39B0F902-90DE-48DB-86F3-6D4F637D0039}" xr6:coauthVersionLast="47" xr6:coauthVersionMax="47" xr10:uidLastSave="{00000000-0000-0000-0000-000000000000}"/>
  <bookViews>
    <workbookView xWindow="28680" yWindow="-30" windowWidth="29040" windowHeight="15720" tabRatio="646" xr2:uid="{00000000-000D-0000-FFFF-FFFF00000000}"/>
  </bookViews>
  <sheets>
    <sheet name="ტაშისკარის ს.ს." sheetId="9" r:id="rId1"/>
    <sheet name="სკრა-ქარელი" sheetId="25" r:id="rId2"/>
    <sheet name="სალთვისი" sheetId="26" r:id="rId3"/>
    <sheet name="ზედა რუ" sheetId="28" r:id="rId4"/>
    <sheet name="ძლევიჯვრის არხის ს.ს." sheetId="27" r:id="rId5"/>
    <sheet name="წისქვილის ს.ს" sheetId="24" r:id="rId6"/>
    <sheet name="ლეთეთის ს.ს" sheetId="30" r:id="rId7"/>
    <sheet name="დავითის ს.ს." sheetId="2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6" l="1"/>
  <c r="K18" i="26"/>
  <c r="L18" i="26"/>
  <c r="M18" i="26"/>
  <c r="N18" i="26"/>
  <c r="P18" i="26"/>
  <c r="Z18" i="26"/>
  <c r="AB18" i="26"/>
  <c r="AC18" i="26"/>
  <c r="AD18" i="26"/>
  <c r="AE18" i="26"/>
  <c r="AF18" i="26"/>
  <c r="I18" i="26"/>
  <c r="J18" i="29"/>
  <c r="K18" i="29"/>
  <c r="L18" i="29"/>
  <c r="M18" i="29"/>
  <c r="N18" i="29"/>
  <c r="P18" i="29"/>
  <c r="Z18" i="29"/>
  <c r="AB18" i="29"/>
  <c r="AC18" i="29"/>
  <c r="AD18" i="29"/>
  <c r="AE18" i="29"/>
  <c r="AF18" i="29"/>
  <c r="I18" i="29"/>
  <c r="J18" i="30"/>
  <c r="K18" i="30"/>
  <c r="L18" i="30"/>
  <c r="M18" i="30"/>
  <c r="N18" i="30"/>
  <c r="P18" i="30"/>
  <c r="Z18" i="30"/>
  <c r="AB18" i="30"/>
  <c r="AC18" i="30"/>
  <c r="AD18" i="30"/>
  <c r="AE18" i="30"/>
  <c r="AF18" i="30"/>
  <c r="I18" i="30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I19" i="24"/>
  <c r="J18" i="27"/>
  <c r="K18" i="27"/>
  <c r="L18" i="27"/>
  <c r="M18" i="27"/>
  <c r="N18" i="27"/>
  <c r="P18" i="27"/>
  <c r="Z18" i="27"/>
  <c r="AB18" i="27"/>
  <c r="AC18" i="27"/>
  <c r="AD18" i="27"/>
  <c r="AE18" i="27"/>
  <c r="AF18" i="27"/>
  <c r="I18" i="27"/>
  <c r="J18" i="28"/>
  <c r="K18" i="28"/>
  <c r="L18" i="28"/>
  <c r="M18" i="28"/>
  <c r="N18" i="28"/>
  <c r="P18" i="28"/>
  <c r="Z18" i="28"/>
  <c r="AB18" i="28"/>
  <c r="AC18" i="28"/>
  <c r="AD18" i="28"/>
  <c r="AE18" i="28"/>
  <c r="AF18" i="28"/>
  <c r="I18" i="28"/>
  <c r="J18" i="25"/>
  <c r="K18" i="25"/>
  <c r="L18" i="25"/>
  <c r="M18" i="25"/>
  <c r="N18" i="25"/>
  <c r="P18" i="25"/>
  <c r="Z18" i="25"/>
  <c r="AB18" i="25"/>
  <c r="AC18" i="25"/>
  <c r="AD18" i="25"/>
  <c r="AE18" i="25"/>
  <c r="AF18" i="25"/>
  <c r="I18" i="25"/>
  <c r="J18" i="9"/>
  <c r="K18" i="9"/>
  <c r="L18" i="9"/>
  <c r="M18" i="9"/>
  <c r="N18" i="9"/>
  <c r="P18" i="9"/>
  <c r="Z18" i="9"/>
  <c r="AB18" i="9"/>
  <c r="AC18" i="9"/>
  <c r="AD18" i="9"/>
  <c r="AE18" i="9"/>
  <c r="AF18" i="9"/>
  <c r="I18" i="9"/>
  <c r="A18" i="24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E23" i="30" l="1"/>
  <c r="AC23" i="30"/>
  <c r="AA23" i="30"/>
  <c r="Y23" i="30"/>
  <c r="W23" i="30"/>
  <c r="U23" i="30"/>
  <c r="S23" i="30"/>
  <c r="Q23" i="30"/>
  <c r="O23" i="30"/>
  <c r="M23" i="30"/>
  <c r="K23" i="30"/>
  <c r="I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AF20" i="30"/>
  <c r="AD20" i="30"/>
  <c r="AB20" i="30"/>
  <c r="Z20" i="30"/>
  <c r="X20" i="30"/>
  <c r="V20" i="30"/>
  <c r="T20" i="30"/>
  <c r="R20" i="30"/>
  <c r="P20" i="30"/>
  <c r="N20" i="30"/>
  <c r="L20" i="30"/>
  <c r="J20" i="30"/>
  <c r="AF19" i="30"/>
  <c r="AD19" i="30"/>
  <c r="AD23" i="30" s="1"/>
  <c r="AB19" i="30"/>
  <c r="Z19" i="30"/>
  <c r="Z23" i="30" s="1"/>
  <c r="X19" i="30"/>
  <c r="X23" i="30" s="1"/>
  <c r="V19" i="30"/>
  <c r="T19" i="30"/>
  <c r="R19" i="30"/>
  <c r="R23" i="30" s="1"/>
  <c r="P19" i="30"/>
  <c r="N19" i="30"/>
  <c r="L19" i="30"/>
  <c r="L23" i="30" s="1"/>
  <c r="J19" i="30"/>
  <c r="K27" i="30"/>
  <c r="K28" i="30" s="1"/>
  <c r="AG16" i="30"/>
  <c r="D16" i="30"/>
  <c r="E16" i="30" s="1"/>
  <c r="G16" i="30" s="1"/>
  <c r="AG15" i="30"/>
  <c r="D15" i="30"/>
  <c r="E15" i="30" s="1"/>
  <c r="G15" i="30" s="1"/>
  <c r="AH14" i="30"/>
  <c r="AG14" i="30"/>
  <c r="D14" i="30"/>
  <c r="E14" i="30" s="1"/>
  <c r="G14" i="30" s="1"/>
  <c r="AG13" i="30"/>
  <c r="D13" i="30"/>
  <c r="E13" i="30" s="1"/>
  <c r="G13" i="30" s="1"/>
  <c r="AG12" i="30"/>
  <c r="D12" i="30"/>
  <c r="E12" i="30" s="1"/>
  <c r="G12" i="30" s="1"/>
  <c r="AG11" i="30"/>
  <c r="D11" i="30"/>
  <c r="E11" i="30" s="1"/>
  <c r="G11" i="30" s="1"/>
  <c r="AG10" i="30"/>
  <c r="D10" i="30"/>
  <c r="E10" i="30" s="1"/>
  <c r="G10" i="30" s="1"/>
  <c r="AG9" i="30"/>
  <c r="D9" i="30"/>
  <c r="E9" i="30" s="1"/>
  <c r="G9" i="30" s="1"/>
  <c r="AG8" i="30"/>
  <c r="D8" i="30"/>
  <c r="E8" i="30" s="1"/>
  <c r="G8" i="30" s="1"/>
  <c r="A8" i="30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G7" i="30"/>
  <c r="D7" i="30"/>
  <c r="E7" i="30" s="1"/>
  <c r="G7" i="30" s="1"/>
  <c r="B6" i="30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V6" i="30" s="1"/>
  <c r="W6" i="30" s="1"/>
  <c r="X6" i="30" s="1"/>
  <c r="Y6" i="30" s="1"/>
  <c r="Z6" i="30" s="1"/>
  <c r="AA6" i="30" s="1"/>
  <c r="AB6" i="30" s="1"/>
  <c r="AC6" i="30" s="1"/>
  <c r="AD6" i="30" s="1"/>
  <c r="AE6" i="30" s="1"/>
  <c r="AF6" i="30" s="1"/>
  <c r="AG6" i="30" s="1"/>
  <c r="AH6" i="30" s="1"/>
  <c r="AE23" i="29"/>
  <c r="AC23" i="29"/>
  <c r="AA23" i="29"/>
  <c r="Y23" i="29"/>
  <c r="W23" i="29"/>
  <c r="U23" i="29"/>
  <c r="S23" i="29"/>
  <c r="Q23" i="29"/>
  <c r="O23" i="29"/>
  <c r="M23" i="29"/>
  <c r="K23" i="29"/>
  <c r="I23" i="29"/>
  <c r="AF22" i="29"/>
  <c r="AD22" i="29"/>
  <c r="AB22" i="29"/>
  <c r="Z22" i="29"/>
  <c r="X22" i="29"/>
  <c r="V22" i="29"/>
  <c r="T22" i="29"/>
  <c r="R22" i="29"/>
  <c r="P22" i="29"/>
  <c r="N22" i="29"/>
  <c r="L22" i="29"/>
  <c r="J22" i="29"/>
  <c r="AF21" i="29"/>
  <c r="AD21" i="29"/>
  <c r="AB21" i="29"/>
  <c r="Z21" i="29"/>
  <c r="X21" i="29"/>
  <c r="V21" i="29"/>
  <c r="T21" i="29"/>
  <c r="R21" i="29"/>
  <c r="P21" i="29"/>
  <c r="N21" i="29"/>
  <c r="L21" i="29"/>
  <c r="J21" i="29"/>
  <c r="AF20" i="29"/>
  <c r="AD20" i="29"/>
  <c r="AB20" i="29"/>
  <c r="Z20" i="29"/>
  <c r="X20" i="29"/>
  <c r="V20" i="29"/>
  <c r="T20" i="29"/>
  <c r="R20" i="29"/>
  <c r="P20" i="29"/>
  <c r="N20" i="29"/>
  <c r="L20" i="29"/>
  <c r="J20" i="29"/>
  <c r="AF19" i="29"/>
  <c r="AD19" i="29"/>
  <c r="AB19" i="29"/>
  <c r="AB23" i="29" s="1"/>
  <c r="Z19" i="29"/>
  <c r="Z23" i="29" s="1"/>
  <c r="X19" i="29"/>
  <c r="V19" i="29"/>
  <c r="T19" i="29"/>
  <c r="R19" i="29"/>
  <c r="P19" i="29"/>
  <c r="N19" i="29"/>
  <c r="N23" i="29" s="1"/>
  <c r="L19" i="29"/>
  <c r="L23" i="29" s="1"/>
  <c r="J19" i="29"/>
  <c r="K27" i="29"/>
  <c r="K28" i="29" s="1"/>
  <c r="AG16" i="29"/>
  <c r="D16" i="29"/>
  <c r="E16" i="29" s="1"/>
  <c r="G16" i="29" s="1"/>
  <c r="W16" i="29" s="1"/>
  <c r="AG15" i="29"/>
  <c r="D15" i="29"/>
  <c r="E15" i="29" s="1"/>
  <c r="G15" i="29" s="1"/>
  <c r="W15" i="29" s="1"/>
  <c r="AH14" i="29"/>
  <c r="AG14" i="29"/>
  <c r="D14" i="29"/>
  <c r="E14" i="29" s="1"/>
  <c r="G14" i="29" s="1"/>
  <c r="AG13" i="29"/>
  <c r="D13" i="29"/>
  <c r="E13" i="29" s="1"/>
  <c r="G13" i="29" s="1"/>
  <c r="AG12" i="29"/>
  <c r="D12" i="29"/>
  <c r="E12" i="29" s="1"/>
  <c r="G12" i="29" s="1"/>
  <c r="X12" i="29" s="1"/>
  <c r="X18" i="29" s="1"/>
  <c r="AG11" i="29"/>
  <c r="D11" i="29"/>
  <c r="E11" i="29" s="1"/>
  <c r="G11" i="29" s="1"/>
  <c r="AG10" i="29"/>
  <c r="D10" i="29"/>
  <c r="E10" i="29" s="1"/>
  <c r="G10" i="29" s="1"/>
  <c r="AG9" i="29"/>
  <c r="D9" i="29"/>
  <c r="E9" i="29" s="1"/>
  <c r="G9" i="29" s="1"/>
  <c r="AG8" i="29"/>
  <c r="D8" i="29"/>
  <c r="E8" i="29" s="1"/>
  <c r="G8" i="29" s="1"/>
  <c r="W8" i="29" s="1"/>
  <c r="A8" i="29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G7" i="29"/>
  <c r="D7" i="29"/>
  <c r="E7" i="29" s="1"/>
  <c r="G7" i="29" s="1"/>
  <c r="B6" i="29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V6" i="29" s="1"/>
  <c r="W6" i="29" s="1"/>
  <c r="X6" i="29" s="1"/>
  <c r="Y6" i="29" s="1"/>
  <c r="Z6" i="29" s="1"/>
  <c r="AA6" i="29" s="1"/>
  <c r="AB6" i="29" s="1"/>
  <c r="AC6" i="29" s="1"/>
  <c r="AD6" i="29" s="1"/>
  <c r="AE6" i="29" s="1"/>
  <c r="AF6" i="29" s="1"/>
  <c r="AG6" i="29" s="1"/>
  <c r="AH6" i="29" s="1"/>
  <c r="AE23" i="28"/>
  <c r="AC23" i="28"/>
  <c r="AA23" i="28"/>
  <c r="Y23" i="28"/>
  <c r="W23" i="28"/>
  <c r="U23" i="28"/>
  <c r="S23" i="28"/>
  <c r="Q23" i="28"/>
  <c r="O23" i="28"/>
  <c r="M23" i="28"/>
  <c r="K23" i="28"/>
  <c r="I23" i="28"/>
  <c r="AF22" i="28"/>
  <c r="AD22" i="28"/>
  <c r="AB22" i="28"/>
  <c r="Z22" i="28"/>
  <c r="X22" i="28"/>
  <c r="V22" i="28"/>
  <c r="T22" i="28"/>
  <c r="R22" i="28"/>
  <c r="P22" i="28"/>
  <c r="N22" i="28"/>
  <c r="L22" i="28"/>
  <c r="J22" i="28"/>
  <c r="AF21" i="28"/>
  <c r="AD21" i="28"/>
  <c r="AB21" i="28"/>
  <c r="Z21" i="28"/>
  <c r="X21" i="28"/>
  <c r="V21" i="28"/>
  <c r="T21" i="28"/>
  <c r="R21" i="28"/>
  <c r="P21" i="28"/>
  <c r="N21" i="28"/>
  <c r="L21" i="28"/>
  <c r="J21" i="28"/>
  <c r="AF20" i="28"/>
  <c r="AD20" i="28"/>
  <c r="AB20" i="28"/>
  <c r="Z20" i="28"/>
  <c r="X20" i="28"/>
  <c r="V20" i="28"/>
  <c r="T20" i="28"/>
  <c r="R20" i="28"/>
  <c r="P20" i="28"/>
  <c r="N20" i="28"/>
  <c r="L20" i="28"/>
  <c r="J20" i="28"/>
  <c r="AF19" i="28"/>
  <c r="AF23" i="28" s="1"/>
  <c r="AD19" i="28"/>
  <c r="AB19" i="28"/>
  <c r="Z19" i="28"/>
  <c r="Z23" i="28" s="1"/>
  <c r="X19" i="28"/>
  <c r="X23" i="28" s="1"/>
  <c r="V19" i="28"/>
  <c r="V23" i="28" s="1"/>
  <c r="T19" i="28"/>
  <c r="R19" i="28"/>
  <c r="P19" i="28"/>
  <c r="N19" i="28"/>
  <c r="N23" i="28" s="1"/>
  <c r="L19" i="28"/>
  <c r="J19" i="28"/>
  <c r="J23" i="28" s="1"/>
  <c r="J27" i="28" s="1"/>
  <c r="J28" i="28" s="1"/>
  <c r="K27" i="28"/>
  <c r="K28" i="28" s="1"/>
  <c r="AG16" i="28"/>
  <c r="D16" i="28"/>
  <c r="E16" i="28" s="1"/>
  <c r="G16" i="28" s="1"/>
  <c r="AG15" i="28"/>
  <c r="D15" i="28"/>
  <c r="E15" i="28" s="1"/>
  <c r="G15" i="28" s="1"/>
  <c r="AH14" i="28"/>
  <c r="AG14" i="28"/>
  <c r="D14" i="28"/>
  <c r="E14" i="28" s="1"/>
  <c r="G14" i="28" s="1"/>
  <c r="AG13" i="28"/>
  <c r="D13" i="28"/>
  <c r="E13" i="28" s="1"/>
  <c r="G13" i="28" s="1"/>
  <c r="AG12" i="28"/>
  <c r="D12" i="28"/>
  <c r="E12" i="28" s="1"/>
  <c r="G12" i="28" s="1"/>
  <c r="AG11" i="28"/>
  <c r="D11" i="28"/>
  <c r="E11" i="28" s="1"/>
  <c r="G11" i="28" s="1"/>
  <c r="AG10" i="28"/>
  <c r="D10" i="28"/>
  <c r="E10" i="28" s="1"/>
  <c r="G10" i="28" s="1"/>
  <c r="AG9" i="28"/>
  <c r="D9" i="28"/>
  <c r="E9" i="28" s="1"/>
  <c r="G9" i="28" s="1"/>
  <c r="AG8" i="28"/>
  <c r="D8" i="28"/>
  <c r="E8" i="28" s="1"/>
  <c r="G8" i="28" s="1"/>
  <c r="A8" i="28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G7" i="28"/>
  <c r="D7" i="28"/>
  <c r="E7" i="28" s="1"/>
  <c r="G7" i="28" s="1"/>
  <c r="B6" i="28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V6" i="28" s="1"/>
  <c r="W6" i="28" s="1"/>
  <c r="X6" i="28" s="1"/>
  <c r="Y6" i="28" s="1"/>
  <c r="Z6" i="28" s="1"/>
  <c r="AA6" i="28" s="1"/>
  <c r="AB6" i="28" s="1"/>
  <c r="AC6" i="28" s="1"/>
  <c r="AD6" i="28" s="1"/>
  <c r="AE6" i="28" s="1"/>
  <c r="AF6" i="28" s="1"/>
  <c r="AG6" i="28" s="1"/>
  <c r="AH6" i="28" s="1"/>
  <c r="AE23" i="27"/>
  <c r="AC23" i="27"/>
  <c r="AA23" i="27"/>
  <c r="Y23" i="27"/>
  <c r="W23" i="27"/>
  <c r="U23" i="27"/>
  <c r="S23" i="27"/>
  <c r="Q23" i="27"/>
  <c r="O23" i="27"/>
  <c r="M23" i="27"/>
  <c r="K23" i="27"/>
  <c r="K27" i="27" s="1"/>
  <c r="K28" i="27" s="1"/>
  <c r="I23" i="27"/>
  <c r="AF22" i="27"/>
  <c r="AD22" i="27"/>
  <c r="AB22" i="27"/>
  <c r="Z22" i="27"/>
  <c r="X22" i="27"/>
  <c r="V22" i="27"/>
  <c r="T22" i="27"/>
  <c r="R22" i="27"/>
  <c r="P22" i="27"/>
  <c r="N22" i="27"/>
  <c r="L22" i="27"/>
  <c r="J22" i="27"/>
  <c r="AF21" i="27"/>
  <c r="AD21" i="27"/>
  <c r="AB21" i="27"/>
  <c r="Z21" i="27"/>
  <c r="X21" i="27"/>
  <c r="V21" i="27"/>
  <c r="T21" i="27"/>
  <c r="R21" i="27"/>
  <c r="P21" i="27"/>
  <c r="N21" i="27"/>
  <c r="L21" i="27"/>
  <c r="J21" i="27"/>
  <c r="AF20" i="27"/>
  <c r="AD20" i="27"/>
  <c r="AB20" i="27"/>
  <c r="Z20" i="27"/>
  <c r="X20" i="27"/>
  <c r="V20" i="27"/>
  <c r="T20" i="27"/>
  <c r="R20" i="27"/>
  <c r="P20" i="27"/>
  <c r="N20" i="27"/>
  <c r="L20" i="27"/>
  <c r="J20" i="27"/>
  <c r="AF19" i="27"/>
  <c r="AF23" i="27" s="1"/>
  <c r="AD19" i="27"/>
  <c r="AB19" i="27"/>
  <c r="AB23" i="27" s="1"/>
  <c r="Z19" i="27"/>
  <c r="Z23" i="27" s="1"/>
  <c r="X19" i="27"/>
  <c r="V19" i="27"/>
  <c r="V23" i="27" s="1"/>
  <c r="T19" i="27"/>
  <c r="R19" i="27"/>
  <c r="P19" i="27"/>
  <c r="N19" i="27"/>
  <c r="L19" i="27"/>
  <c r="L23" i="27" s="1"/>
  <c r="J19" i="27"/>
  <c r="J23" i="27" s="1"/>
  <c r="AG16" i="27"/>
  <c r="D16" i="27"/>
  <c r="E16" i="27" s="1"/>
  <c r="G16" i="27" s="1"/>
  <c r="AG15" i="27"/>
  <c r="D15" i="27"/>
  <c r="E15" i="27" s="1"/>
  <c r="G15" i="27" s="1"/>
  <c r="AH14" i="27"/>
  <c r="AG14" i="27"/>
  <c r="D14" i="27"/>
  <c r="E14" i="27" s="1"/>
  <c r="G14" i="27" s="1"/>
  <c r="AG13" i="27"/>
  <c r="D13" i="27"/>
  <c r="E13" i="27" s="1"/>
  <c r="G13" i="27" s="1"/>
  <c r="U13" i="27" s="1"/>
  <c r="AG12" i="27"/>
  <c r="D12" i="27"/>
  <c r="E12" i="27" s="1"/>
  <c r="G12" i="27" s="1"/>
  <c r="AG11" i="27"/>
  <c r="D11" i="27"/>
  <c r="E11" i="27" s="1"/>
  <c r="G11" i="27" s="1"/>
  <c r="AG10" i="27"/>
  <c r="D10" i="27"/>
  <c r="E10" i="27" s="1"/>
  <c r="G10" i="27" s="1"/>
  <c r="AG9" i="27"/>
  <c r="D9" i="27"/>
  <c r="E9" i="27" s="1"/>
  <c r="G9" i="27" s="1"/>
  <c r="AG8" i="27"/>
  <c r="D8" i="27"/>
  <c r="E8" i="27" s="1"/>
  <c r="G8" i="27" s="1"/>
  <c r="A8" i="27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G7" i="27"/>
  <c r="D7" i="27"/>
  <c r="E7" i="27" s="1"/>
  <c r="G7" i="27" s="1"/>
  <c r="B6" i="27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V6" i="27" s="1"/>
  <c r="W6" i="27" s="1"/>
  <c r="X6" i="27" s="1"/>
  <c r="Y6" i="27" s="1"/>
  <c r="Z6" i="27" s="1"/>
  <c r="AA6" i="27" s="1"/>
  <c r="AB6" i="27" s="1"/>
  <c r="AC6" i="27" s="1"/>
  <c r="AD6" i="27" s="1"/>
  <c r="AE6" i="27" s="1"/>
  <c r="AF6" i="27" s="1"/>
  <c r="AG6" i="27" s="1"/>
  <c r="AH6" i="27" s="1"/>
  <c r="AE23" i="26"/>
  <c r="AC23" i="26"/>
  <c r="AA23" i="26"/>
  <c r="Y23" i="26"/>
  <c r="W23" i="26"/>
  <c r="U23" i="26"/>
  <c r="S23" i="26"/>
  <c r="Q23" i="26"/>
  <c r="O23" i="26"/>
  <c r="M23" i="26"/>
  <c r="K23" i="26"/>
  <c r="I23" i="26"/>
  <c r="AF22" i="26"/>
  <c r="AD22" i="26"/>
  <c r="AB22" i="26"/>
  <c r="Z22" i="26"/>
  <c r="X22" i="26"/>
  <c r="V22" i="26"/>
  <c r="T22" i="26"/>
  <c r="R22" i="26"/>
  <c r="P22" i="26"/>
  <c r="N22" i="26"/>
  <c r="L22" i="26"/>
  <c r="J22" i="26"/>
  <c r="AF21" i="26"/>
  <c r="AD21" i="26"/>
  <c r="AB21" i="26"/>
  <c r="Z21" i="26"/>
  <c r="X21" i="26"/>
  <c r="V21" i="26"/>
  <c r="T21" i="26"/>
  <c r="R21" i="26"/>
  <c r="P21" i="26"/>
  <c r="N21" i="26"/>
  <c r="L21" i="26"/>
  <c r="J21" i="26"/>
  <c r="AF20" i="26"/>
  <c r="AD20" i="26"/>
  <c r="AB20" i="26"/>
  <c r="Z20" i="26"/>
  <c r="X20" i="26"/>
  <c r="V20" i="26"/>
  <c r="T20" i="26"/>
  <c r="R20" i="26"/>
  <c r="P20" i="26"/>
  <c r="N20" i="26"/>
  <c r="L20" i="26"/>
  <c r="J20" i="26"/>
  <c r="AF19" i="26"/>
  <c r="AD19" i="26"/>
  <c r="AB19" i="26"/>
  <c r="Z19" i="26"/>
  <c r="X19" i="26"/>
  <c r="V19" i="26"/>
  <c r="T19" i="26"/>
  <c r="R19" i="26"/>
  <c r="R23" i="26" s="1"/>
  <c r="P19" i="26"/>
  <c r="P23" i="26" s="1"/>
  <c r="N19" i="26"/>
  <c r="N23" i="26" s="1"/>
  <c r="L19" i="26"/>
  <c r="L23" i="26" s="1"/>
  <c r="J19" i="26"/>
  <c r="J23" i="26" s="1"/>
  <c r="AG16" i="26"/>
  <c r="D16" i="26"/>
  <c r="E16" i="26" s="1"/>
  <c r="G16" i="26" s="1"/>
  <c r="AG15" i="26"/>
  <c r="D15" i="26"/>
  <c r="E15" i="26" s="1"/>
  <c r="G15" i="26" s="1"/>
  <c r="AH14" i="26"/>
  <c r="AG14" i="26"/>
  <c r="D14" i="26"/>
  <c r="E14" i="26" s="1"/>
  <c r="G14" i="26" s="1"/>
  <c r="AG13" i="26"/>
  <c r="D13" i="26"/>
  <c r="E13" i="26" s="1"/>
  <c r="G13" i="26" s="1"/>
  <c r="AG12" i="26"/>
  <c r="D12" i="26"/>
  <c r="E12" i="26" s="1"/>
  <c r="G12" i="26" s="1"/>
  <c r="AG11" i="26"/>
  <c r="D11" i="26"/>
  <c r="E11" i="26" s="1"/>
  <c r="G11" i="26" s="1"/>
  <c r="AG10" i="26"/>
  <c r="D10" i="26"/>
  <c r="E10" i="26" s="1"/>
  <c r="G10" i="26" s="1"/>
  <c r="AG9" i="26"/>
  <c r="D9" i="26"/>
  <c r="E9" i="26" s="1"/>
  <c r="G9" i="26" s="1"/>
  <c r="AG8" i="26"/>
  <c r="D8" i="26"/>
  <c r="E8" i="26" s="1"/>
  <c r="G8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G7" i="26"/>
  <c r="D7" i="26"/>
  <c r="E7" i="26" s="1"/>
  <c r="G7" i="26" s="1"/>
  <c r="B6" i="26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V6" i="26" s="1"/>
  <c r="W6" i="26" s="1"/>
  <c r="X6" i="26" s="1"/>
  <c r="Y6" i="26" s="1"/>
  <c r="Z6" i="26" s="1"/>
  <c r="AA6" i="26" s="1"/>
  <c r="AB6" i="26" s="1"/>
  <c r="AC6" i="26" s="1"/>
  <c r="AD6" i="26" s="1"/>
  <c r="AE6" i="26" s="1"/>
  <c r="AF6" i="26" s="1"/>
  <c r="AG6" i="26" s="1"/>
  <c r="AH6" i="26" s="1"/>
  <c r="AE23" i="25"/>
  <c r="AC23" i="25"/>
  <c r="AA23" i="25"/>
  <c r="Y23" i="25"/>
  <c r="W23" i="25"/>
  <c r="U23" i="25"/>
  <c r="S23" i="25"/>
  <c r="Q23" i="25"/>
  <c r="O23" i="25"/>
  <c r="M23" i="25"/>
  <c r="K23" i="25"/>
  <c r="I23" i="25"/>
  <c r="AF22" i="25"/>
  <c r="AD22" i="25"/>
  <c r="AB22" i="25"/>
  <c r="Z22" i="25"/>
  <c r="X22" i="25"/>
  <c r="V22" i="25"/>
  <c r="T22" i="25"/>
  <c r="R22" i="25"/>
  <c r="P22" i="25"/>
  <c r="N22" i="25"/>
  <c r="L22" i="25"/>
  <c r="J22" i="25"/>
  <c r="AF21" i="25"/>
  <c r="AD21" i="25"/>
  <c r="AB21" i="25"/>
  <c r="Z21" i="25"/>
  <c r="X21" i="25"/>
  <c r="V21" i="25"/>
  <c r="T21" i="25"/>
  <c r="R21" i="25"/>
  <c r="P21" i="25"/>
  <c r="N21" i="25"/>
  <c r="L21" i="25"/>
  <c r="J21" i="25"/>
  <c r="AF20" i="25"/>
  <c r="AD20" i="25"/>
  <c r="AB20" i="25"/>
  <c r="Z20" i="25"/>
  <c r="X20" i="25"/>
  <c r="V20" i="25"/>
  <c r="T20" i="25"/>
  <c r="R20" i="25"/>
  <c r="P20" i="25"/>
  <c r="N20" i="25"/>
  <c r="L20" i="25"/>
  <c r="J20" i="25"/>
  <c r="AF19" i="25"/>
  <c r="AD19" i="25"/>
  <c r="AB19" i="25"/>
  <c r="Z19" i="25"/>
  <c r="Z23" i="25" s="1"/>
  <c r="X19" i="25"/>
  <c r="X23" i="25" s="1"/>
  <c r="V19" i="25"/>
  <c r="V23" i="25" s="1"/>
  <c r="T19" i="25"/>
  <c r="T23" i="25" s="1"/>
  <c r="R19" i="25"/>
  <c r="P19" i="25"/>
  <c r="P23" i="25" s="1"/>
  <c r="N19" i="25"/>
  <c r="N23" i="25" s="1"/>
  <c r="L19" i="25"/>
  <c r="L23" i="25" s="1"/>
  <c r="J19" i="25"/>
  <c r="J23" i="25" s="1"/>
  <c r="AC27" i="25"/>
  <c r="AC28" i="25" s="1"/>
  <c r="M27" i="25"/>
  <c r="M28" i="25" s="1"/>
  <c r="I27" i="25"/>
  <c r="I28" i="25" s="1"/>
  <c r="AG16" i="25"/>
  <c r="D16" i="25"/>
  <c r="E16" i="25" s="1"/>
  <c r="G16" i="25" s="1"/>
  <c r="AG15" i="25"/>
  <c r="D15" i="25"/>
  <c r="E15" i="25" s="1"/>
  <c r="G15" i="25" s="1"/>
  <c r="AH14" i="25"/>
  <c r="AG14" i="25"/>
  <c r="D14" i="25"/>
  <c r="E14" i="25" s="1"/>
  <c r="G14" i="25" s="1"/>
  <c r="AG13" i="25"/>
  <c r="D13" i="25"/>
  <c r="E13" i="25" s="1"/>
  <c r="G13" i="25" s="1"/>
  <c r="AG12" i="25"/>
  <c r="D12" i="25"/>
  <c r="E12" i="25" s="1"/>
  <c r="G12" i="25" s="1"/>
  <c r="AG11" i="25"/>
  <c r="D11" i="25"/>
  <c r="E11" i="25" s="1"/>
  <c r="G11" i="25" s="1"/>
  <c r="AG10" i="25"/>
  <c r="D10" i="25"/>
  <c r="E10" i="25" s="1"/>
  <c r="G10" i="25" s="1"/>
  <c r="AG9" i="25"/>
  <c r="D9" i="25"/>
  <c r="E9" i="25" s="1"/>
  <c r="G9" i="25" s="1"/>
  <c r="AG8" i="25"/>
  <c r="D8" i="25"/>
  <c r="E8" i="25" s="1"/>
  <c r="G8" i="25" s="1"/>
  <c r="A8" i="25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G7" i="25"/>
  <c r="D7" i="25"/>
  <c r="E7" i="25" s="1"/>
  <c r="G7" i="25" s="1"/>
  <c r="B6" i="25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AA6" i="25" s="1"/>
  <c r="AB6" i="25" s="1"/>
  <c r="AC6" i="25" s="1"/>
  <c r="AD6" i="25" s="1"/>
  <c r="AE6" i="25" s="1"/>
  <c r="AF6" i="25" s="1"/>
  <c r="AG6" i="25" s="1"/>
  <c r="AH6" i="25" s="1"/>
  <c r="AE24" i="24"/>
  <c r="AC24" i="24"/>
  <c r="AA24" i="24"/>
  <c r="Y24" i="24"/>
  <c r="W24" i="24"/>
  <c r="U24" i="24"/>
  <c r="S24" i="24"/>
  <c r="Q24" i="24"/>
  <c r="O24" i="24"/>
  <c r="M24" i="24"/>
  <c r="K24" i="24"/>
  <c r="I24" i="24"/>
  <c r="AF23" i="24"/>
  <c r="AD23" i="24"/>
  <c r="AB23" i="24"/>
  <c r="Z23" i="24"/>
  <c r="X23" i="24"/>
  <c r="V23" i="24"/>
  <c r="T23" i="24"/>
  <c r="R23" i="24"/>
  <c r="P23" i="24"/>
  <c r="N23" i="24"/>
  <c r="L23" i="24"/>
  <c r="J23" i="24"/>
  <c r="AF22" i="24"/>
  <c r="AD22" i="24"/>
  <c r="AB22" i="24"/>
  <c r="Z22" i="24"/>
  <c r="X22" i="24"/>
  <c r="V22" i="24"/>
  <c r="T22" i="24"/>
  <c r="R22" i="24"/>
  <c r="P22" i="24"/>
  <c r="N22" i="24"/>
  <c r="L22" i="24"/>
  <c r="J22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AF20" i="24"/>
  <c r="AF24" i="24" s="1"/>
  <c r="AD20" i="24"/>
  <c r="AD24" i="24" s="1"/>
  <c r="AB20" i="24"/>
  <c r="Z20" i="24"/>
  <c r="X20" i="24"/>
  <c r="X24" i="24" s="1"/>
  <c r="V20" i="24"/>
  <c r="V24" i="24" s="1"/>
  <c r="T20" i="24"/>
  <c r="R20" i="24"/>
  <c r="P20" i="24"/>
  <c r="N20" i="24"/>
  <c r="L20" i="24"/>
  <c r="L24" i="24" s="1"/>
  <c r="J20" i="24"/>
  <c r="AC28" i="24"/>
  <c r="AC29" i="24" s="1"/>
  <c r="K28" i="24"/>
  <c r="K29" i="24" s="1"/>
  <c r="AG17" i="24"/>
  <c r="D17" i="24"/>
  <c r="E17" i="24" s="1"/>
  <c r="G17" i="24" s="1"/>
  <c r="AG16" i="24"/>
  <c r="D16" i="24"/>
  <c r="E16" i="24" s="1"/>
  <c r="G16" i="24" s="1"/>
  <c r="AH15" i="24"/>
  <c r="AG15" i="24"/>
  <c r="D15" i="24"/>
  <c r="E15" i="24" s="1"/>
  <c r="G15" i="24" s="1"/>
  <c r="AG14" i="24"/>
  <c r="D14" i="24"/>
  <c r="E14" i="24" s="1"/>
  <c r="G14" i="24" s="1"/>
  <c r="AG13" i="24"/>
  <c r="D13" i="24"/>
  <c r="E13" i="24" s="1"/>
  <c r="G13" i="24" s="1"/>
  <c r="AG12" i="24"/>
  <c r="D12" i="24"/>
  <c r="E12" i="24" s="1"/>
  <c r="G12" i="24" s="1"/>
  <c r="V12" i="24" s="1"/>
  <c r="AG11" i="24"/>
  <c r="E11" i="24"/>
  <c r="G11" i="24" s="1"/>
  <c r="D11" i="24"/>
  <c r="AG10" i="24"/>
  <c r="D10" i="24"/>
  <c r="E10" i="24" s="1"/>
  <c r="G10" i="24" s="1"/>
  <c r="AG9" i="24"/>
  <c r="D9" i="24"/>
  <c r="E9" i="24" s="1"/>
  <c r="G9" i="24" s="1"/>
  <c r="A9" i="24"/>
  <c r="A10" i="24" s="1"/>
  <c r="A11" i="24" s="1"/>
  <c r="A12" i="24" s="1"/>
  <c r="A13" i="24" s="1"/>
  <c r="A14" i="24" s="1"/>
  <c r="A15" i="24" s="1"/>
  <c r="A16" i="24" s="1"/>
  <c r="A17" i="24" s="1"/>
  <c r="AG8" i="24"/>
  <c r="D8" i="24"/>
  <c r="E8" i="24" s="1"/>
  <c r="G8" i="24" s="1"/>
  <c r="B7" i="24"/>
  <c r="C7" i="24" s="1"/>
  <c r="D7" i="24" s="1"/>
  <c r="E7" i="24" s="1"/>
  <c r="F7" i="24" s="1"/>
  <c r="G7" i="24" s="1"/>
  <c r="H7" i="24" s="1"/>
  <c r="I7" i="24" s="1"/>
  <c r="J7" i="24" s="1"/>
  <c r="K7" i="24" s="1"/>
  <c r="L7" i="24" s="1"/>
  <c r="M7" i="24" s="1"/>
  <c r="N7" i="24" s="1"/>
  <c r="O7" i="24" s="1"/>
  <c r="P7" i="24" s="1"/>
  <c r="Q7" i="24" s="1"/>
  <c r="R7" i="24" s="1"/>
  <c r="S7" i="24" s="1"/>
  <c r="T7" i="24" s="1"/>
  <c r="U7" i="24" s="1"/>
  <c r="V7" i="24" s="1"/>
  <c r="W7" i="24" s="1"/>
  <c r="X7" i="24" s="1"/>
  <c r="Y7" i="24" s="1"/>
  <c r="Z7" i="24" s="1"/>
  <c r="AA7" i="24" s="1"/>
  <c r="AB7" i="24" s="1"/>
  <c r="AC7" i="24" s="1"/>
  <c r="AD7" i="24" s="1"/>
  <c r="AE7" i="24" s="1"/>
  <c r="AF7" i="24" s="1"/>
  <c r="AG7" i="24" s="1"/>
  <c r="AH7" i="24" s="1"/>
  <c r="AE23" i="9"/>
  <c r="AC23" i="9"/>
  <c r="AA23" i="9"/>
  <c r="Y23" i="9"/>
  <c r="W23" i="9"/>
  <c r="U23" i="9"/>
  <c r="S23" i="9"/>
  <c r="Q23" i="9"/>
  <c r="O23" i="9"/>
  <c r="M23" i="9"/>
  <c r="K23" i="9"/>
  <c r="I23" i="9"/>
  <c r="AF22" i="9"/>
  <c r="AD22" i="9"/>
  <c r="AB22" i="9"/>
  <c r="Z22" i="9"/>
  <c r="X22" i="9"/>
  <c r="V22" i="9"/>
  <c r="T22" i="9"/>
  <c r="R22" i="9"/>
  <c r="P22" i="9"/>
  <c r="N22" i="9"/>
  <c r="L22" i="9"/>
  <c r="J22" i="9"/>
  <c r="AF21" i="9"/>
  <c r="AD21" i="9"/>
  <c r="AB21" i="9"/>
  <c r="Z21" i="9"/>
  <c r="X21" i="9"/>
  <c r="V21" i="9"/>
  <c r="T21" i="9"/>
  <c r="R21" i="9"/>
  <c r="P21" i="9"/>
  <c r="N21" i="9"/>
  <c r="L21" i="9"/>
  <c r="J21" i="9"/>
  <c r="AF20" i="9"/>
  <c r="AD20" i="9"/>
  <c r="AB20" i="9"/>
  <c r="Z20" i="9"/>
  <c r="X20" i="9"/>
  <c r="V20" i="9"/>
  <c r="T20" i="9"/>
  <c r="R20" i="9"/>
  <c r="P20" i="9"/>
  <c r="N20" i="9"/>
  <c r="L20" i="9"/>
  <c r="J20" i="9"/>
  <c r="AF19" i="9"/>
  <c r="AF23" i="9" s="1"/>
  <c r="AD19" i="9"/>
  <c r="AD23" i="9" s="1"/>
  <c r="AB19" i="9"/>
  <c r="AB23" i="9" s="1"/>
  <c r="Z19" i="9"/>
  <c r="X19" i="9"/>
  <c r="V19" i="9"/>
  <c r="T19" i="9"/>
  <c r="T23" i="9" s="1"/>
  <c r="R19" i="9"/>
  <c r="R23" i="9" s="1"/>
  <c r="P19" i="9"/>
  <c r="P23" i="9" s="1"/>
  <c r="N19" i="9"/>
  <c r="L19" i="9"/>
  <c r="J19" i="9"/>
  <c r="AF27" i="9"/>
  <c r="AF28" i="9" s="1"/>
  <c r="AC27" i="9"/>
  <c r="AC28" i="9" s="1"/>
  <c r="P23" i="29" l="1"/>
  <c r="N23" i="30"/>
  <c r="N27" i="30" s="1"/>
  <c r="N28" i="30" s="1"/>
  <c r="T23" i="30"/>
  <c r="AB23" i="30"/>
  <c r="X23" i="27"/>
  <c r="R23" i="28"/>
  <c r="L23" i="9"/>
  <c r="J23" i="29"/>
  <c r="L27" i="29"/>
  <c r="L28" i="29" s="1"/>
  <c r="X23" i="29"/>
  <c r="X27" i="29" s="1"/>
  <c r="X28" i="29" s="1"/>
  <c r="AF23" i="29"/>
  <c r="AF27" i="29" s="1"/>
  <c r="AF28" i="29" s="1"/>
  <c r="M27" i="29"/>
  <c r="M28" i="29" s="1"/>
  <c r="V23" i="29"/>
  <c r="AC27" i="29"/>
  <c r="AC28" i="29" s="1"/>
  <c r="AD27" i="30"/>
  <c r="AD28" i="30" s="1"/>
  <c r="AC27" i="30"/>
  <c r="AC28" i="30" s="1"/>
  <c r="J23" i="30"/>
  <c r="J27" i="30" s="1"/>
  <c r="J28" i="30" s="1"/>
  <c r="AE27" i="30"/>
  <c r="AE28" i="30" s="1"/>
  <c r="AB24" i="24"/>
  <c r="R24" i="24"/>
  <c r="J24" i="24"/>
  <c r="AB28" i="24"/>
  <c r="AB29" i="24" s="1"/>
  <c r="AD28" i="24"/>
  <c r="AD29" i="24" s="1"/>
  <c r="I28" i="24"/>
  <c r="I29" i="24" s="1"/>
  <c r="J28" i="24"/>
  <c r="J29" i="24" s="1"/>
  <c r="P24" i="24"/>
  <c r="P28" i="24" s="1"/>
  <c r="P29" i="24" s="1"/>
  <c r="P23" i="27"/>
  <c r="P27" i="27" s="1"/>
  <c r="P28" i="27" s="1"/>
  <c r="T23" i="27"/>
  <c r="I27" i="27"/>
  <c r="M27" i="27"/>
  <c r="M28" i="27" s="1"/>
  <c r="R23" i="27"/>
  <c r="AE27" i="27"/>
  <c r="AE28" i="27" s="1"/>
  <c r="AB27" i="27"/>
  <c r="AB28" i="27" s="1"/>
  <c r="AC27" i="27"/>
  <c r="AC28" i="27" s="1"/>
  <c r="T23" i="28"/>
  <c r="L23" i="28"/>
  <c r="L27" i="28" s="1"/>
  <c r="L28" i="28" s="1"/>
  <c r="AE27" i="28"/>
  <c r="AE28" i="28" s="1"/>
  <c r="I27" i="28"/>
  <c r="I28" i="28" s="1"/>
  <c r="AF27" i="28"/>
  <c r="AF28" i="28" s="1"/>
  <c r="AC27" i="28"/>
  <c r="AC28" i="28" s="1"/>
  <c r="M27" i="26"/>
  <c r="M28" i="26" s="1"/>
  <c r="T23" i="26"/>
  <c r="AF23" i="26"/>
  <c r="AF27" i="26" s="1"/>
  <c r="AF28" i="26" s="1"/>
  <c r="V23" i="26"/>
  <c r="X23" i="26"/>
  <c r="Z23" i="26"/>
  <c r="Z27" i="26" s="1"/>
  <c r="Z28" i="26" s="1"/>
  <c r="AB23" i="26"/>
  <c r="AB27" i="26" s="1"/>
  <c r="AB28" i="26" s="1"/>
  <c r="AB23" i="25"/>
  <c r="J27" i="25"/>
  <c r="J28" i="25" s="1"/>
  <c r="K27" i="25"/>
  <c r="K28" i="25" s="1"/>
  <c r="L27" i="25"/>
  <c r="L28" i="25" s="1"/>
  <c r="P27" i="25"/>
  <c r="P28" i="25" s="1"/>
  <c r="P27" i="9"/>
  <c r="P28" i="9" s="1"/>
  <c r="V23" i="9"/>
  <c r="N23" i="9"/>
  <c r="N27" i="9" s="1"/>
  <c r="N28" i="9" s="1"/>
  <c r="M27" i="9"/>
  <c r="M28" i="9" s="1"/>
  <c r="Z23" i="9"/>
  <c r="Z27" i="9" s="1"/>
  <c r="Z28" i="9" s="1"/>
  <c r="AD27" i="9"/>
  <c r="AD28" i="9" s="1"/>
  <c r="X23" i="9"/>
  <c r="I27" i="9"/>
  <c r="I28" i="9" s="1"/>
  <c r="AE27" i="9"/>
  <c r="AE28" i="9" s="1"/>
  <c r="J23" i="9"/>
  <c r="J27" i="9" s="1"/>
  <c r="J28" i="9" s="1"/>
  <c r="AA9" i="28"/>
  <c r="AA18" i="28" s="1"/>
  <c r="AB27" i="29"/>
  <c r="AB28" i="29" s="1"/>
  <c r="AE27" i="29"/>
  <c r="AE28" i="29" s="1"/>
  <c r="AD23" i="29"/>
  <c r="AD27" i="29" s="1"/>
  <c r="AD28" i="29" s="1"/>
  <c r="P27" i="29"/>
  <c r="P28" i="29" s="1"/>
  <c r="J27" i="29"/>
  <c r="J28" i="29" s="1"/>
  <c r="I27" i="29"/>
  <c r="I28" i="29" s="1"/>
  <c r="R23" i="29"/>
  <c r="T23" i="29"/>
  <c r="M27" i="30"/>
  <c r="M28" i="30" s="1"/>
  <c r="P23" i="30"/>
  <c r="P27" i="30" s="1"/>
  <c r="P28" i="30" s="1"/>
  <c r="V23" i="30"/>
  <c r="AB27" i="30"/>
  <c r="AB28" i="30" s="1"/>
  <c r="AG18" i="30"/>
  <c r="AF23" i="30"/>
  <c r="AF27" i="30" s="1"/>
  <c r="AF28" i="30" s="1"/>
  <c r="I27" i="30"/>
  <c r="I28" i="30" s="1"/>
  <c r="S8" i="24"/>
  <c r="V8" i="24"/>
  <c r="T24" i="24"/>
  <c r="N24" i="24"/>
  <c r="N28" i="24" s="1"/>
  <c r="N29" i="24" s="1"/>
  <c r="L28" i="24"/>
  <c r="L29" i="24" s="1"/>
  <c r="M28" i="24"/>
  <c r="M29" i="24" s="1"/>
  <c r="Z24" i="24"/>
  <c r="Z28" i="24" s="1"/>
  <c r="Z29" i="24" s="1"/>
  <c r="AE28" i="24"/>
  <c r="AE29" i="24" s="1"/>
  <c r="AF28" i="24"/>
  <c r="AF29" i="24" s="1"/>
  <c r="AD23" i="27"/>
  <c r="AD27" i="27" s="1"/>
  <c r="AD28" i="27" s="1"/>
  <c r="AF27" i="27"/>
  <c r="AF28" i="27" s="1"/>
  <c r="J27" i="27"/>
  <c r="J28" i="27" s="1"/>
  <c r="N23" i="27"/>
  <c r="N27" i="27" s="1"/>
  <c r="N28" i="27" s="1"/>
  <c r="M27" i="28"/>
  <c r="M28" i="28" s="1"/>
  <c r="P23" i="28"/>
  <c r="P27" i="28" s="1"/>
  <c r="P28" i="28" s="1"/>
  <c r="AD23" i="28"/>
  <c r="AD27" i="28" s="1"/>
  <c r="AD28" i="28" s="1"/>
  <c r="AB23" i="28"/>
  <c r="AB27" i="28" s="1"/>
  <c r="AB28" i="28" s="1"/>
  <c r="AD23" i="26"/>
  <c r="AD27" i="26" s="1"/>
  <c r="AD28" i="26" s="1"/>
  <c r="J27" i="26"/>
  <c r="J28" i="26" s="1"/>
  <c r="I27" i="26"/>
  <c r="I28" i="26" s="1"/>
  <c r="K27" i="26"/>
  <c r="K28" i="26" s="1"/>
  <c r="AC27" i="26"/>
  <c r="AC28" i="26" s="1"/>
  <c r="AE27" i="26"/>
  <c r="AE28" i="26" s="1"/>
  <c r="P27" i="26"/>
  <c r="P28" i="26" s="1"/>
  <c r="R23" i="25"/>
  <c r="Z27" i="25"/>
  <c r="Z28" i="25" s="1"/>
  <c r="AB27" i="25"/>
  <c r="AB28" i="25" s="1"/>
  <c r="AE27" i="25"/>
  <c r="AE28" i="25" s="1"/>
  <c r="AD23" i="25"/>
  <c r="AF23" i="25"/>
  <c r="AF27" i="25" s="1"/>
  <c r="AF28" i="25" s="1"/>
  <c r="L27" i="9"/>
  <c r="L28" i="9" s="1"/>
  <c r="K27" i="9"/>
  <c r="K28" i="9" s="1"/>
  <c r="AB27" i="9"/>
  <c r="AB28" i="9" s="1"/>
  <c r="Y15" i="29"/>
  <c r="R12" i="29"/>
  <c r="AG18" i="29"/>
  <c r="AG19" i="24"/>
  <c r="W12" i="24"/>
  <c r="T12" i="24"/>
  <c r="AH12" i="24" s="1"/>
  <c r="R8" i="24"/>
  <c r="Z27" i="30"/>
  <c r="Z28" i="30" s="1"/>
  <c r="S7" i="30"/>
  <c r="R7" i="30"/>
  <c r="R18" i="30" s="1"/>
  <c r="V7" i="30"/>
  <c r="W7" i="30"/>
  <c r="X12" i="30"/>
  <c r="R12" i="30"/>
  <c r="V12" i="30"/>
  <c r="T12" i="30"/>
  <c r="Q10" i="30"/>
  <c r="O10" i="30"/>
  <c r="O18" i="30" s="1"/>
  <c r="V11" i="30"/>
  <c r="T11" i="30"/>
  <c r="W11" i="30"/>
  <c r="W15" i="30"/>
  <c r="U15" i="30"/>
  <c r="Q15" i="30"/>
  <c r="Y15" i="30"/>
  <c r="S15" i="30"/>
  <c r="AA15" i="30"/>
  <c r="W16" i="30"/>
  <c r="U16" i="30"/>
  <c r="S16" i="30"/>
  <c r="W8" i="30"/>
  <c r="V8" i="30"/>
  <c r="T8" i="30"/>
  <c r="T18" i="30" s="1"/>
  <c r="Q8" i="30"/>
  <c r="Q18" i="30" s="1"/>
  <c r="S13" i="30"/>
  <c r="R13" i="30"/>
  <c r="U13" i="30"/>
  <c r="U18" i="30" s="1"/>
  <c r="Q9" i="30"/>
  <c r="AA9" i="30"/>
  <c r="AA18" i="30" s="1"/>
  <c r="L27" i="30"/>
  <c r="L28" i="30" s="1"/>
  <c r="V11" i="29"/>
  <c r="T11" i="29"/>
  <c r="W11" i="29"/>
  <c r="N27" i="29"/>
  <c r="N28" i="29" s="1"/>
  <c r="U13" i="29"/>
  <c r="S13" i="29"/>
  <c r="R13" i="29"/>
  <c r="Q10" i="29"/>
  <c r="O10" i="29"/>
  <c r="O18" i="29" s="1"/>
  <c r="S7" i="29"/>
  <c r="R7" i="29"/>
  <c r="W7" i="29"/>
  <c r="V7" i="29"/>
  <c r="AA9" i="29"/>
  <c r="Q9" i="29"/>
  <c r="Z27" i="29"/>
  <c r="Z28" i="29" s="1"/>
  <c r="AA15" i="29"/>
  <c r="Q8" i="29"/>
  <c r="T12" i="29"/>
  <c r="Q15" i="29"/>
  <c r="S16" i="29"/>
  <c r="T8" i="29"/>
  <c r="V12" i="29"/>
  <c r="S15" i="29"/>
  <c r="U16" i="29"/>
  <c r="V8" i="29"/>
  <c r="U15" i="29"/>
  <c r="AG18" i="27"/>
  <c r="AG18" i="28"/>
  <c r="U16" i="28"/>
  <c r="S16" i="28"/>
  <c r="W16" i="28"/>
  <c r="W8" i="28"/>
  <c r="V8" i="28"/>
  <c r="T8" i="28"/>
  <c r="Q8" i="28"/>
  <c r="V12" i="28"/>
  <c r="R12" i="28"/>
  <c r="T12" i="28"/>
  <c r="X12" i="28"/>
  <c r="U13" i="28"/>
  <c r="R13" i="28"/>
  <c r="S13" i="28"/>
  <c r="N27" i="28"/>
  <c r="N28" i="28" s="1"/>
  <c r="V11" i="28"/>
  <c r="T11" i="28"/>
  <c r="W11" i="28"/>
  <c r="Q10" i="28"/>
  <c r="O10" i="28"/>
  <c r="O18" i="28" s="1"/>
  <c r="Z27" i="28"/>
  <c r="Z28" i="28" s="1"/>
  <c r="S7" i="28"/>
  <c r="R7" i="28"/>
  <c r="V7" i="28"/>
  <c r="W7" i="28"/>
  <c r="W15" i="28"/>
  <c r="S15" i="28"/>
  <c r="Q15" i="28"/>
  <c r="U15" i="28"/>
  <c r="AA15" i="28"/>
  <c r="Y15" i="28"/>
  <c r="Q9" i="28"/>
  <c r="Q10" i="27"/>
  <c r="O10" i="27"/>
  <c r="O18" i="27" s="1"/>
  <c r="AA9" i="27"/>
  <c r="AA18" i="27" s="1"/>
  <c r="Q9" i="27"/>
  <c r="Z27" i="27"/>
  <c r="Z28" i="27" s="1"/>
  <c r="U15" i="27"/>
  <c r="U18" i="27" s="1"/>
  <c r="S15" i="27"/>
  <c r="Q15" i="27"/>
  <c r="AA15" i="27"/>
  <c r="Y15" i="27"/>
  <c r="W15" i="27"/>
  <c r="T11" i="27"/>
  <c r="W11" i="27"/>
  <c r="V11" i="27"/>
  <c r="R7" i="27"/>
  <c r="R18" i="27" s="1"/>
  <c r="S7" i="27"/>
  <c r="S18" i="27" s="1"/>
  <c r="W7" i="27"/>
  <c r="V7" i="27"/>
  <c r="W16" i="27"/>
  <c r="U16" i="27"/>
  <c r="S16" i="27"/>
  <c r="X12" i="27"/>
  <c r="V12" i="27"/>
  <c r="T12" i="27"/>
  <c r="R12" i="27"/>
  <c r="I28" i="27"/>
  <c r="V8" i="27"/>
  <c r="T8" i="27"/>
  <c r="T18" i="27" s="1"/>
  <c r="Q8" i="27"/>
  <c r="Q18" i="27" s="1"/>
  <c r="W8" i="27"/>
  <c r="L27" i="27"/>
  <c r="L28" i="27" s="1"/>
  <c r="R13" i="27"/>
  <c r="S13" i="27"/>
  <c r="AG18" i="26"/>
  <c r="AG18" i="25"/>
  <c r="W16" i="26"/>
  <c r="W18" i="26" s="1"/>
  <c r="S16" i="26"/>
  <c r="S18" i="26" s="1"/>
  <c r="U16" i="26"/>
  <c r="V7" i="26"/>
  <c r="W7" i="26"/>
  <c r="S7" i="26"/>
  <c r="R7" i="26"/>
  <c r="T12" i="26"/>
  <c r="X12" i="26"/>
  <c r="R12" i="26"/>
  <c r="V12" i="26"/>
  <c r="V8" i="26"/>
  <c r="W8" i="26"/>
  <c r="T8" i="26"/>
  <c r="Q8" i="26"/>
  <c r="Q9" i="26"/>
  <c r="AA9" i="26"/>
  <c r="Q10" i="26"/>
  <c r="O10" i="26"/>
  <c r="O18" i="26" s="1"/>
  <c r="W11" i="26"/>
  <c r="T11" i="26"/>
  <c r="V11" i="26"/>
  <c r="S13" i="26"/>
  <c r="R13" i="26"/>
  <c r="R18" i="26" s="1"/>
  <c r="U13" i="26"/>
  <c r="L27" i="26"/>
  <c r="L28" i="26" s="1"/>
  <c r="N27" i="26"/>
  <c r="N28" i="26" s="1"/>
  <c r="Y15" i="26"/>
  <c r="U15" i="26"/>
  <c r="S15" i="26"/>
  <c r="AA15" i="26"/>
  <c r="AA18" i="26" s="1"/>
  <c r="W15" i="26"/>
  <c r="Q15" i="26"/>
  <c r="Q18" i="26" s="1"/>
  <c r="V7" i="25"/>
  <c r="R7" i="25"/>
  <c r="R18" i="25" s="1"/>
  <c r="W7" i="25"/>
  <c r="W18" i="25" s="1"/>
  <c r="S7" i="25"/>
  <c r="S18" i="25" s="1"/>
  <c r="V12" i="25"/>
  <c r="T12" i="25"/>
  <c r="R12" i="25"/>
  <c r="X12" i="25"/>
  <c r="T8" i="25"/>
  <c r="Q8" i="25"/>
  <c r="V8" i="25"/>
  <c r="W8" i="25"/>
  <c r="N27" i="25"/>
  <c r="N28" i="25" s="1"/>
  <c r="Q10" i="25"/>
  <c r="O10" i="25"/>
  <c r="O18" i="25" s="1"/>
  <c r="AA9" i="25"/>
  <c r="AA18" i="25" s="1"/>
  <c r="Q9" i="25"/>
  <c r="S15" i="25"/>
  <c r="Q15" i="25"/>
  <c r="U15" i="25"/>
  <c r="AA15" i="25"/>
  <c r="Y15" i="25"/>
  <c r="W15" i="25"/>
  <c r="R13" i="25"/>
  <c r="U13" i="25"/>
  <c r="U18" i="25" s="1"/>
  <c r="S13" i="25"/>
  <c r="W11" i="25"/>
  <c r="V11" i="25"/>
  <c r="T11" i="25"/>
  <c r="U16" i="25"/>
  <c r="S16" i="25"/>
  <c r="W16" i="25"/>
  <c r="AD27" i="25"/>
  <c r="AD28" i="25" s="1"/>
  <c r="U14" i="24"/>
  <c r="R14" i="24"/>
  <c r="S14" i="24"/>
  <c r="Q11" i="24"/>
  <c r="O11" i="24"/>
  <c r="V13" i="24"/>
  <c r="X13" i="24"/>
  <c r="X28" i="24" s="1"/>
  <c r="X29" i="24" s="1"/>
  <c r="T13" i="24"/>
  <c r="R13" i="24"/>
  <c r="W16" i="24"/>
  <c r="S16" i="24"/>
  <c r="Q16" i="24"/>
  <c r="AA16" i="24"/>
  <c r="Y16" i="24"/>
  <c r="Y28" i="24" s="1"/>
  <c r="Y29" i="24" s="1"/>
  <c r="U16" i="24"/>
  <c r="W9" i="24"/>
  <c r="T9" i="24"/>
  <c r="Q9" i="24"/>
  <c r="V9" i="24"/>
  <c r="AA10" i="24"/>
  <c r="Q10" i="24"/>
  <c r="AH10" i="24" s="1"/>
  <c r="W17" i="24"/>
  <c r="U17" i="24"/>
  <c r="S17" i="24"/>
  <c r="W8" i="24"/>
  <c r="B6" i="9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V6" i="9" s="1"/>
  <c r="W6" i="9" s="1"/>
  <c r="X6" i="9" s="1"/>
  <c r="Y6" i="9" s="1"/>
  <c r="Z6" i="9" s="1"/>
  <c r="AA6" i="9" s="1"/>
  <c r="AB6" i="9" s="1"/>
  <c r="AC6" i="9" s="1"/>
  <c r="AD6" i="9" s="1"/>
  <c r="AE6" i="9" s="1"/>
  <c r="AF6" i="9" s="1"/>
  <c r="AG6" i="9" s="1"/>
  <c r="AH6" i="9" s="1"/>
  <c r="AG16" i="9"/>
  <c r="AG15" i="9"/>
  <c r="AH14" i="9"/>
  <c r="AG14" i="9"/>
  <c r="AG13" i="9"/>
  <c r="AG12" i="9"/>
  <c r="AG11" i="9"/>
  <c r="AG10" i="9"/>
  <c r="AG9" i="9"/>
  <c r="AG8" i="9"/>
  <c r="AG7" i="9"/>
  <c r="D14" i="9"/>
  <c r="E14" i="9" s="1"/>
  <c r="G14" i="9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U18" i="29" l="1"/>
  <c r="V18" i="29"/>
  <c r="W18" i="29"/>
  <c r="R18" i="29"/>
  <c r="R27" i="29" s="1"/>
  <c r="R28" i="29" s="1"/>
  <c r="T18" i="29"/>
  <c r="T27" i="29" s="1"/>
  <c r="T28" i="29" s="1"/>
  <c r="Y18" i="29"/>
  <c r="Y27" i="29" s="1"/>
  <c r="Y28" i="29" s="1"/>
  <c r="AA18" i="29"/>
  <c r="AA27" i="29" s="1"/>
  <c r="AA28" i="29" s="1"/>
  <c r="S18" i="29"/>
  <c r="S27" i="29" s="1"/>
  <c r="S28" i="29" s="1"/>
  <c r="AH13" i="29"/>
  <c r="Q18" i="29"/>
  <c r="Q27" i="29" s="1"/>
  <c r="Q28" i="29" s="1"/>
  <c r="S18" i="30"/>
  <c r="Y18" i="30"/>
  <c r="Y27" i="30" s="1"/>
  <c r="Y28" i="30" s="1"/>
  <c r="X18" i="30"/>
  <c r="X27" i="30" s="1"/>
  <c r="X28" i="30" s="1"/>
  <c r="W18" i="30"/>
  <c r="W27" i="30" s="1"/>
  <c r="W28" i="30" s="1"/>
  <c r="V18" i="30"/>
  <c r="V27" i="30" s="1"/>
  <c r="V28" i="30" s="1"/>
  <c r="W18" i="27"/>
  <c r="AH9" i="27"/>
  <c r="X18" i="27"/>
  <c r="X27" i="27" s="1"/>
  <c r="X28" i="27" s="1"/>
  <c r="Y18" i="27"/>
  <c r="Y27" i="27" s="1"/>
  <c r="Y28" i="27" s="1"/>
  <c r="U27" i="27"/>
  <c r="U28" i="27" s="1"/>
  <c r="V18" i="27"/>
  <c r="V27" i="27" s="1"/>
  <c r="V28" i="27" s="1"/>
  <c r="W18" i="28"/>
  <c r="W27" i="28" s="1"/>
  <c r="W28" i="28" s="1"/>
  <c r="V18" i="28"/>
  <c r="V27" i="28" s="1"/>
  <c r="V28" i="28" s="1"/>
  <c r="U18" i="28"/>
  <c r="U27" i="28" s="1"/>
  <c r="U28" i="28" s="1"/>
  <c r="S18" i="28"/>
  <c r="X18" i="28"/>
  <c r="X27" i="28" s="1"/>
  <c r="X28" i="28" s="1"/>
  <c r="Y18" i="28"/>
  <c r="Y27" i="28" s="1"/>
  <c r="Y28" i="28" s="1"/>
  <c r="Q18" i="28"/>
  <c r="Q27" i="28" s="1"/>
  <c r="Q28" i="28" s="1"/>
  <c r="R18" i="28"/>
  <c r="AA27" i="28"/>
  <c r="AA28" i="28" s="1"/>
  <c r="T18" i="28"/>
  <c r="T27" i="28" s="1"/>
  <c r="T28" i="28" s="1"/>
  <c r="X18" i="26"/>
  <c r="X27" i="26" s="1"/>
  <c r="X28" i="26" s="1"/>
  <c r="T18" i="26"/>
  <c r="Y18" i="26"/>
  <c r="Y27" i="26" s="1"/>
  <c r="Y28" i="26" s="1"/>
  <c r="U18" i="26"/>
  <c r="U27" i="26" s="1"/>
  <c r="U28" i="26" s="1"/>
  <c r="V18" i="26"/>
  <c r="V27" i="26" s="1"/>
  <c r="V28" i="26" s="1"/>
  <c r="Y27" i="25"/>
  <c r="Y28" i="25" s="1"/>
  <c r="Y18" i="25"/>
  <c r="Q18" i="25"/>
  <c r="V18" i="25"/>
  <c r="X27" i="25"/>
  <c r="X28" i="25" s="1"/>
  <c r="X18" i="25"/>
  <c r="T18" i="25"/>
  <c r="AH9" i="29"/>
  <c r="AH13" i="24"/>
  <c r="AH16" i="27"/>
  <c r="U27" i="30"/>
  <c r="U28" i="30" s="1"/>
  <c r="S28" i="24"/>
  <c r="S29" i="24" s="1"/>
  <c r="AH12" i="27"/>
  <c r="AH13" i="27"/>
  <c r="AH9" i="28"/>
  <c r="V28" i="24"/>
  <c r="V29" i="24" s="1"/>
  <c r="AH8" i="24"/>
  <c r="AA27" i="26"/>
  <c r="AA28" i="26" s="1"/>
  <c r="AH11" i="25"/>
  <c r="AH9" i="25"/>
  <c r="U28" i="24"/>
  <c r="U29" i="24" s="1"/>
  <c r="T28" i="24"/>
  <c r="T29" i="24" s="1"/>
  <c r="AH13" i="30"/>
  <c r="AH12" i="30"/>
  <c r="Q27" i="30"/>
  <c r="Q28" i="30" s="1"/>
  <c r="AH8" i="30"/>
  <c r="T27" i="30"/>
  <c r="T28" i="30" s="1"/>
  <c r="R27" i="30"/>
  <c r="R28" i="30" s="1"/>
  <c r="AH7" i="30"/>
  <c r="AA27" i="30"/>
  <c r="AA28" i="30" s="1"/>
  <c r="AH16" i="30"/>
  <c r="AH10" i="30"/>
  <c r="AH15" i="30"/>
  <c r="S27" i="30"/>
  <c r="S28" i="30" s="1"/>
  <c r="AH11" i="30"/>
  <c r="AH9" i="30"/>
  <c r="AH15" i="29"/>
  <c r="AH8" i="29"/>
  <c r="AH10" i="29"/>
  <c r="U27" i="29"/>
  <c r="U28" i="29" s="1"/>
  <c r="V27" i="29"/>
  <c r="V28" i="29" s="1"/>
  <c r="AH11" i="29"/>
  <c r="W27" i="29"/>
  <c r="W28" i="29" s="1"/>
  <c r="AH16" i="29"/>
  <c r="AH7" i="29"/>
  <c r="AH12" i="29"/>
  <c r="AH15" i="28"/>
  <c r="AH16" i="28"/>
  <c r="R27" i="28"/>
  <c r="R28" i="28" s="1"/>
  <c r="AH7" i="28"/>
  <c r="S27" i="28"/>
  <c r="S28" i="28" s="1"/>
  <c r="AH10" i="28"/>
  <c r="AH11" i="28"/>
  <c r="AH8" i="28"/>
  <c r="AH13" i="28"/>
  <c r="AH12" i="28"/>
  <c r="AH11" i="27"/>
  <c r="AH15" i="27"/>
  <c r="T27" i="27"/>
  <c r="T28" i="27" s="1"/>
  <c r="W27" i="27"/>
  <c r="W28" i="27" s="1"/>
  <c r="AH10" i="27"/>
  <c r="Q27" i="27"/>
  <c r="Q28" i="27" s="1"/>
  <c r="AH8" i="27"/>
  <c r="S27" i="27"/>
  <c r="S28" i="27" s="1"/>
  <c r="AH7" i="27"/>
  <c r="R27" i="27"/>
  <c r="R28" i="27" s="1"/>
  <c r="AA27" i="27"/>
  <c r="AA28" i="27" s="1"/>
  <c r="S27" i="26"/>
  <c r="S28" i="26" s="1"/>
  <c r="W27" i="26"/>
  <c r="W28" i="26" s="1"/>
  <c r="AH11" i="26"/>
  <c r="V27" i="25"/>
  <c r="V28" i="25" s="1"/>
  <c r="AG18" i="9"/>
  <c r="AH7" i="26"/>
  <c r="R27" i="26"/>
  <c r="R28" i="26" s="1"/>
  <c r="AH15" i="26"/>
  <c r="AH12" i="26"/>
  <c r="AH10" i="26"/>
  <c r="AH9" i="26"/>
  <c r="AH13" i="26"/>
  <c r="AH8" i="26"/>
  <c r="Q27" i="26"/>
  <c r="Q28" i="26" s="1"/>
  <c r="T27" i="26"/>
  <c r="T28" i="26" s="1"/>
  <c r="AH16" i="26"/>
  <c r="AH16" i="25"/>
  <c r="Q27" i="25"/>
  <c r="Q28" i="25" s="1"/>
  <c r="AH8" i="25"/>
  <c r="AH15" i="25"/>
  <c r="T27" i="25"/>
  <c r="T28" i="25" s="1"/>
  <c r="AH12" i="25"/>
  <c r="AA27" i="25"/>
  <c r="AA28" i="25" s="1"/>
  <c r="S27" i="25"/>
  <c r="S28" i="25" s="1"/>
  <c r="U27" i="25"/>
  <c r="U28" i="25" s="1"/>
  <c r="AH10" i="25"/>
  <c r="W27" i="25"/>
  <c r="W28" i="25" s="1"/>
  <c r="AH13" i="25"/>
  <c r="AH7" i="25"/>
  <c r="R27" i="25"/>
  <c r="R28" i="25" s="1"/>
  <c r="AH16" i="24"/>
  <c r="AH14" i="24"/>
  <c r="AA28" i="24"/>
  <c r="AA29" i="24" s="1"/>
  <c r="R28" i="24"/>
  <c r="R29" i="24" s="1"/>
  <c r="AH11" i="24"/>
  <c r="W28" i="24"/>
  <c r="W29" i="24" s="1"/>
  <c r="Q28" i="24"/>
  <c r="Q29" i="24" s="1"/>
  <c r="AH9" i="24"/>
  <c r="AH17" i="24"/>
  <c r="O27" i="30" l="1"/>
  <c r="AH18" i="30"/>
  <c r="O27" i="29"/>
  <c r="AH18" i="29"/>
  <c r="O27" i="28"/>
  <c r="AH18" i="28"/>
  <c r="O27" i="27"/>
  <c r="AH18" i="27"/>
  <c r="O27" i="26"/>
  <c r="AH18" i="26"/>
  <c r="O27" i="25"/>
  <c r="AH18" i="25"/>
  <c r="O28" i="24"/>
  <c r="AH19" i="24"/>
  <c r="D16" i="9"/>
  <c r="E16" i="9" s="1"/>
  <c r="G16" i="9" s="1"/>
  <c r="D15" i="9"/>
  <c r="E15" i="9" s="1"/>
  <c r="G15" i="9" s="1"/>
  <c r="D13" i="9"/>
  <c r="E13" i="9" s="1"/>
  <c r="G13" i="9" s="1"/>
  <c r="D12" i="9"/>
  <c r="E12" i="9" s="1"/>
  <c r="G12" i="9" s="1"/>
  <c r="D11" i="9"/>
  <c r="E11" i="9" s="1"/>
  <c r="G11" i="9" s="1"/>
  <c r="D10" i="9"/>
  <c r="E10" i="9" s="1"/>
  <c r="G10" i="9" s="1"/>
  <c r="D9" i="9"/>
  <c r="E9" i="9" s="1"/>
  <c r="G9" i="9" s="1"/>
  <c r="D8" i="9"/>
  <c r="E8" i="9" s="1"/>
  <c r="G8" i="9" s="1"/>
  <c r="D7" i="9"/>
  <c r="E7" i="9" s="1"/>
  <c r="G7" i="9" s="1"/>
  <c r="O28" i="30" l="1"/>
  <c r="AH27" i="30"/>
  <c r="O28" i="29"/>
  <c r="AH27" i="29"/>
  <c r="O28" i="28"/>
  <c r="AH27" i="28"/>
  <c r="O28" i="27"/>
  <c r="AH27" i="27"/>
  <c r="W16" i="9"/>
  <c r="S16" i="9"/>
  <c r="U16" i="9"/>
  <c r="S15" i="9"/>
  <c r="Q15" i="9"/>
  <c r="AA15" i="9"/>
  <c r="Y15" i="9"/>
  <c r="W15" i="9"/>
  <c r="U15" i="9"/>
  <c r="R13" i="9"/>
  <c r="U13" i="9"/>
  <c r="S13" i="9"/>
  <c r="X12" i="9"/>
  <c r="R12" i="9"/>
  <c r="V12" i="9"/>
  <c r="T12" i="9"/>
  <c r="T11" i="9"/>
  <c r="W11" i="9"/>
  <c r="V11" i="9"/>
  <c r="Q10" i="9"/>
  <c r="O10" i="9"/>
  <c r="O18" i="9" s="1"/>
  <c r="Q9" i="9"/>
  <c r="AA9" i="9"/>
  <c r="AA18" i="9" s="1"/>
  <c r="V8" i="9"/>
  <c r="Q8" i="9"/>
  <c r="Q18" i="9" s="1"/>
  <c r="W8" i="9"/>
  <c r="T8" i="9"/>
  <c r="S7" i="9"/>
  <c r="S18" i="9" s="1"/>
  <c r="R7" i="9"/>
  <c r="V7" i="9"/>
  <c r="W7" i="9"/>
  <c r="O28" i="26"/>
  <c r="AH27" i="26"/>
  <c r="O28" i="25"/>
  <c r="AH27" i="25"/>
  <c r="O29" i="24"/>
  <c r="AH28" i="24"/>
  <c r="T18" i="9" l="1"/>
  <c r="T27" i="9" s="1"/>
  <c r="T28" i="9" s="1"/>
  <c r="X18" i="9"/>
  <c r="X27" i="9" s="1"/>
  <c r="X28" i="9" s="1"/>
  <c r="U18" i="9"/>
  <c r="W18" i="9"/>
  <c r="W27" i="9" s="1"/>
  <c r="W28" i="9" s="1"/>
  <c r="Y18" i="9"/>
  <c r="Y27" i="9" s="1"/>
  <c r="Y28" i="9" s="1"/>
  <c r="V18" i="9"/>
  <c r="R18" i="9"/>
  <c r="AA27" i="9"/>
  <c r="AA28" i="9" s="1"/>
  <c r="AH9" i="9"/>
  <c r="U27" i="9"/>
  <c r="U28" i="9" s="1"/>
  <c r="AH16" i="9"/>
  <c r="S27" i="9"/>
  <c r="S28" i="9" s="1"/>
  <c r="AH15" i="9"/>
  <c r="AH13" i="9"/>
  <c r="AH12" i="9"/>
  <c r="AH11" i="9"/>
  <c r="O27" i="9"/>
  <c r="O28" i="9" s="1"/>
  <c r="AH10" i="9"/>
  <c r="Q27" i="9"/>
  <c r="Q28" i="9" s="1"/>
  <c r="AH8" i="9"/>
  <c r="AH7" i="9"/>
  <c r="V27" i="9"/>
  <c r="V28" i="9" s="1"/>
  <c r="R27" i="9"/>
  <c r="AH18" i="9" l="1"/>
  <c r="R28" i="9"/>
  <c r="AH27" i="9"/>
</calcChain>
</file>

<file path=xl/sharedStrings.xml><?xml version="1.0" encoding="utf-8"?>
<sst xmlns="http://schemas.openxmlformats.org/spreadsheetml/2006/main" count="609" uniqueCount="62">
  <si>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</si>
  <si>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</si>
  <si>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</si>
  <si>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</si>
  <si>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</si>
  <si>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</si>
  <si>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</si>
  <si>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</si>
  <si>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</si>
  <si>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</si>
  <si>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</si>
  <si>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</si>
  <si>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</si>
  <si>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</si>
  <si>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</si>
  <si>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</si>
  <si>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</si>
  <si>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</si>
  <si>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</si>
  <si>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</si>
  <si>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</si>
  <si>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</si>
  <si>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</si>
  <si>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</si>
  <si>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</si>
  <si>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სიმინდი სამარცვლე</t>
  </si>
  <si>
    <r>
      <rPr>
        <b/>
        <sz val="12"/>
        <color theme="1"/>
        <rFont val="Sylfaen"/>
        <family val="1"/>
      </rPr>
      <t>V  ზონა</t>
    </r>
    <r>
      <rPr>
        <sz val="12"/>
        <color theme="1"/>
        <rFont val="Sylfaen"/>
        <family val="1"/>
      </rPr>
      <t>, ქვეზონა - ქარელი, კასპი,  გორი, ტირიფონის სარწყავი სისტემის ცენტრალური ნაწილის გამოკლებით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</si>
  <si>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</si>
  <si>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</si>
  <si>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</si>
  <si>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</si>
  <si>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</si>
  <si>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</si>
  <si>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</si>
  <si>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</si>
  <si>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</si>
  <si>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</si>
  <si>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</si>
  <si>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</si>
  <si>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</si>
  <si>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</si>
  <si>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</si>
  <si>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</si>
  <si>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</si>
  <si>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</si>
  <si>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</si>
  <si>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t>დამტკიცებულია შპს "საქართველოს მელიორაციის" გენერალური დირექტორის 2025 წლის 31 იანვრის N12 ბრძანებით</t>
  </si>
  <si>
    <t>სისტემის გაჩერების რეჟიმი</t>
  </si>
  <si>
    <t xml:space="preserve"> სისტემის გაჩერების პერიოდი</t>
  </si>
  <si>
    <t>სისტემის საირიგაციო პერიოდი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</si>
  <si>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</si>
  <si>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</si>
  <si>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</si>
  <si>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ტაშისკარის არხი</t>
  </si>
  <si>
    <t>ესხებათ პირველი კატეგორიის დეფიციტი</t>
  </si>
  <si>
    <t>სკრა-ქარელის არხი</t>
  </si>
  <si>
    <t>ტაშისსალთვისის არხი</t>
  </si>
  <si>
    <t>ზედა რუს არხი</t>
  </si>
  <si>
    <t>ძლევიჯვარის არხი</t>
  </si>
  <si>
    <t>ლეთეთის არხი</t>
  </si>
  <si>
    <t>წისქვილის არხი</t>
  </si>
  <si>
    <t>დავითს არხი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</si>
</sst>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0" fillId="0" borderId="36" xfId="0" applyBorder="1"/>
    <xf numFmtId="0" fontId="0" fillId="2" borderId="36" xfId="0" applyFill="1" applyBorder="1"/>
    <xf numFmtId="164" fontId="1" fillId="0" borderId="37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F077-628A-4325-8792-E2C15EF79F4F}">
  <sheetPr>
    <tabColor rgb="FF00B050"/>
    <pageSetUpPr fitToPage="1"/>
  </sheetPr>
  <dimension ref="A1:AH30"/>
  <sheetViews>
    <sheetView tabSelected="1" view="pageBreakPreview" topLeftCell="A4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5.42578125" style="1" bestFit="1" customWidth="1"/>
    <col min="18" max="18" width="14.7109375" style="1" bestFit="1" customWidth="1"/>
    <col min="19" max="21" width="15.85546875" style="1" bestFit="1" customWidth="1"/>
    <col min="22" max="22" width="14.85546875" style="1" bestFit="1" customWidth="1"/>
    <col min="23" max="23" width="16.5703125" style="1" bestFit="1" customWidth="1"/>
    <col min="24" max="24" width="14.7109375" style="1" bestFit="1" customWidth="1"/>
    <col min="25" max="25" width="15.42578125" style="1" bestFit="1" customWidth="1"/>
    <col min="26" max="26" width="11.140625" style="1" bestFit="1" customWidth="1"/>
    <col min="27" max="27" width="15.85546875" style="1" bestFit="1" customWidth="1"/>
    <col min="28" max="32" width="12.85546875" style="1" customWidth="1"/>
    <col min="33" max="33" width="12.5703125" style="3" bestFit="1" customWidth="1"/>
    <col min="34" max="34" width="17.140625" style="3" customWidth="1"/>
    <col min="35" max="16384" width="9.140625" style="1"/>
  </cols>
  <sheetData>
    <row r="1" spans="1:34" ht="21.75" customHeight="1" x14ac:dyDescent="0.35">
      <c r="A1" s="80" t="s">
        <v>53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2"/>
    </row>
    <row r="2" spans="1:34" ht="21.75" customHeight="1" x14ac:dyDescent="0.25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1:34" ht="21.75" customHeight="1" thickBot="1" x14ac:dyDescent="0.3">
      <c r="A3" s="86" t="s">
        <v>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</row>
    <row r="4" spans="1:34" ht="46.5" customHeight="1" thickBot="1" x14ac:dyDescent="0.3">
      <c r="A4" s="72" t="s">
        <v>1</v>
      </c>
      <c r="B4" s="76" t="s">
        <v>2</v>
      </c>
      <c r="C4" s="76" t="s">
        <v>3</v>
      </c>
      <c r="D4" s="89" t="s">
        <v>27</v>
      </c>
      <c r="E4" s="89" t="s">
        <v>28</v>
      </c>
      <c r="F4" s="89" t="s">
        <v>29</v>
      </c>
      <c r="G4" s="89" t="s">
        <v>30</v>
      </c>
      <c r="H4" s="89" t="s">
        <v>39</v>
      </c>
      <c r="I4" s="90" t="s">
        <v>41</v>
      </c>
      <c r="J4" s="91"/>
      <c r="K4" s="90" t="s">
        <v>40</v>
      </c>
      <c r="L4" s="92"/>
      <c r="M4" s="74" t="s">
        <v>4</v>
      </c>
      <c r="N4" s="75"/>
      <c r="O4" s="74" t="s">
        <v>5</v>
      </c>
      <c r="P4" s="75"/>
      <c r="Q4" s="74" t="s">
        <v>6</v>
      </c>
      <c r="R4" s="75"/>
      <c r="S4" s="74" t="s">
        <v>7</v>
      </c>
      <c r="T4" s="75"/>
      <c r="U4" s="74" t="s">
        <v>8</v>
      </c>
      <c r="V4" s="75"/>
      <c r="W4" s="74" t="s">
        <v>9</v>
      </c>
      <c r="X4" s="75"/>
      <c r="Y4" s="74" t="s">
        <v>10</v>
      </c>
      <c r="Z4" s="75"/>
      <c r="AA4" s="74" t="s">
        <v>11</v>
      </c>
      <c r="AB4" s="75"/>
      <c r="AC4" s="74" t="s">
        <v>42</v>
      </c>
      <c r="AD4" s="75"/>
      <c r="AE4" s="74" t="s">
        <v>12</v>
      </c>
      <c r="AF4" s="75"/>
      <c r="AG4" s="78" t="s">
        <v>43</v>
      </c>
      <c r="AH4" s="79"/>
    </row>
    <row r="5" spans="1:34" ht="38.25" customHeight="1" thickBot="1" x14ac:dyDescent="0.3">
      <c r="A5" s="73"/>
      <c r="B5" s="77"/>
      <c r="C5" s="77"/>
      <c r="D5" s="77"/>
      <c r="E5" s="77"/>
      <c r="F5" s="93"/>
      <c r="G5" s="77"/>
      <c r="H5" s="93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8.2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4">
        <v>13.19</v>
      </c>
      <c r="G7" s="32">
        <f>E7*F7</f>
        <v>12.569174382716048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17375.626666666667</v>
      </c>
      <c r="S7" s="36">
        <f>G7*15*86.4</f>
        <v>16289.649999999998</v>
      </c>
      <c r="T7" s="34"/>
      <c r="U7" s="33"/>
      <c r="V7" s="35">
        <f>G7*16*86.4</f>
        <v>17375.626666666667</v>
      </c>
      <c r="W7" s="36">
        <f>G7*15*86.4</f>
        <v>16289.649999999998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52.76</v>
      </c>
      <c r="AH7" s="53">
        <f>I7+J7+K7+L7+M7+N7+O7+P7+Q7+R7+S7+T7+U7+V7+W7+X7+Y7+Z7+AA7+AB7+AC7+AD7+AE7+AF7</f>
        <v>67330.55333333333</v>
      </c>
    </row>
    <row r="8" spans="1:34" ht="38.2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64">
        <v>579.39999999999941</v>
      </c>
      <c r="G8" s="19">
        <f t="shared" ref="G8:G16" si="3">E8*F8</f>
        <v>552.12885802469077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715558.9999999993</v>
      </c>
      <c r="R8" s="10"/>
      <c r="S8" s="16"/>
      <c r="T8" s="9">
        <f>G8*16*86.4</f>
        <v>763262.93333333253</v>
      </c>
      <c r="U8" s="16"/>
      <c r="V8" s="9">
        <f>G8*16*86.4</f>
        <v>763262.93333333253</v>
      </c>
      <c r="W8" s="8">
        <f>G8*15*86.4</f>
        <v>715558.9999999993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2317.5999999999976</v>
      </c>
      <c r="AH8" s="54">
        <f>I8+J8+K8+L8+M8+N8+O8+P8+Q8+R8+S8+T8+U8+V8+W8+X8+Y8+Z8+AA8+AB8+AC8+AD8+AE8+AF8</f>
        <v>2957643.8666666634</v>
      </c>
    </row>
    <row r="9" spans="1:34" ht="38.25" customHeight="1" x14ac:dyDescent="0.25">
      <c r="A9" s="29">
        <f t="shared" ref="A9:A28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/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38.2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38.2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64">
        <v>762.67999999999881</v>
      </c>
      <c r="G11" s="19">
        <f t="shared" si="3"/>
        <v>830.35608024691226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1147884.2453333316</v>
      </c>
      <c r="U11" s="16"/>
      <c r="V11" s="9">
        <f>G11*16*86.4</f>
        <v>1147884.2453333316</v>
      </c>
      <c r="W11" s="8">
        <f>G11*15*86.4</f>
        <v>1076141.4799999984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2288.0399999999963</v>
      </c>
      <c r="AH11" s="54">
        <f t="shared" si="6"/>
        <v>3371909.9706666619</v>
      </c>
    </row>
    <row r="12" spans="1:34" ht="38.2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64">
        <v>32.24</v>
      </c>
      <c r="G12" s="19">
        <f t="shared" si="3"/>
        <v>30.72253086419753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42470.826666666668</v>
      </c>
      <c r="S12" s="16"/>
      <c r="T12" s="9">
        <f>G12*16*86.4</f>
        <v>42470.826666666668</v>
      </c>
      <c r="U12" s="16"/>
      <c r="V12" s="9">
        <f>G12*16*86.4</f>
        <v>42470.826666666668</v>
      </c>
      <c r="W12" s="16"/>
      <c r="X12" s="9">
        <f>G12*16*86.4</f>
        <v>42470.826666666668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128.96</v>
      </c>
      <c r="AH12" s="54">
        <f t="shared" si="6"/>
        <v>169883.30666666667</v>
      </c>
    </row>
    <row r="13" spans="1:34" ht="38.2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64">
        <v>136.29</v>
      </c>
      <c r="G13" s="19">
        <f t="shared" si="3"/>
        <v>148.38363425925925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205125.53599999999</v>
      </c>
      <c r="S13" s="8">
        <f>G13*15*86.4</f>
        <v>192305.18999999997</v>
      </c>
      <c r="T13" s="10"/>
      <c r="U13" s="8">
        <f>G13*15*86.4</f>
        <v>192305.18999999997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408.87</v>
      </c>
      <c r="AH13" s="54">
        <f t="shared" si="6"/>
        <v>589735.91599999997</v>
      </c>
    </row>
    <row r="14" spans="1:34" ht="38.2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ref="D14" si="7">C14/86.4</f>
        <v>16.331018518518519</v>
      </c>
      <c r="E14" s="19">
        <f t="shared" ref="E14" si="8">D14/15</f>
        <v>1.0887345679012346</v>
      </c>
      <c r="F14" s="19"/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38.2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64">
        <v>897.28999999999917</v>
      </c>
      <c r="G15" s="19">
        <f t="shared" si="3"/>
        <v>976.91064043209792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1266076.189999999</v>
      </c>
      <c r="R15" s="10"/>
      <c r="S15" s="8">
        <f>G15*15*86.4</f>
        <v>1266076.189999999</v>
      </c>
      <c r="T15" s="10"/>
      <c r="U15" s="8">
        <f>G15*15*86.4</f>
        <v>1266076.189999999</v>
      </c>
      <c r="V15" s="10"/>
      <c r="W15" s="8">
        <f>G15*15*86.4</f>
        <v>1266076.189999999</v>
      </c>
      <c r="X15" s="10"/>
      <c r="Y15" s="8">
        <f>G15*15*86.4</f>
        <v>1266076.189999999</v>
      </c>
      <c r="Z15" s="10"/>
      <c r="AA15" s="8">
        <f>G15*15*86.4</f>
        <v>1266076.189999999</v>
      </c>
      <c r="AB15" s="5"/>
      <c r="AC15" s="4"/>
      <c r="AD15" s="5"/>
      <c r="AE15" s="4"/>
      <c r="AF15" s="2"/>
      <c r="AG15" s="17">
        <f t="shared" si="5"/>
        <v>5383.7399999999952</v>
      </c>
      <c r="AH15" s="54">
        <f t="shared" si="6"/>
        <v>7596457.139999995</v>
      </c>
    </row>
    <row r="16" spans="1:34" ht="38.2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64">
        <v>127.68</v>
      </c>
      <c r="G16" s="42">
        <f t="shared" si="3"/>
        <v>139.00962962962964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180156.48000000004</v>
      </c>
      <c r="T16" s="45"/>
      <c r="U16" s="47">
        <f>G16*15*86.4</f>
        <v>180156.48000000004</v>
      </c>
      <c r="V16" s="45"/>
      <c r="W16" s="47">
        <f>G16*15*86.4</f>
        <v>180156.48000000004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383.04</v>
      </c>
      <c r="AH16" s="55">
        <f t="shared" si="6"/>
        <v>540469.44000000018</v>
      </c>
    </row>
    <row r="17" spans="1:34" ht="38.25" customHeight="1" x14ac:dyDescent="0.25">
      <c r="A17" s="29">
        <f t="shared" si="4"/>
        <v>11</v>
      </c>
      <c r="B17" s="31" t="s">
        <v>47</v>
      </c>
      <c r="C17" s="21"/>
      <c r="D17" s="21"/>
      <c r="E17" s="21"/>
      <c r="F17" s="21"/>
      <c r="G17" s="21"/>
      <c r="H17" s="21"/>
      <c r="I17" s="68" t="s">
        <v>48</v>
      </c>
      <c r="J17" s="69"/>
      <c r="K17" s="69"/>
      <c r="L17" s="69"/>
      <c r="M17" s="69"/>
      <c r="N17" s="69"/>
      <c r="O17" s="70" t="s">
        <v>49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68" t="s">
        <v>48</v>
      </c>
      <c r="AC17" s="69"/>
      <c r="AD17" s="69"/>
      <c r="AE17" s="69"/>
      <c r="AF17" s="69"/>
      <c r="AG17" s="66"/>
      <c r="AH17" s="67"/>
    </row>
    <row r="18" spans="1:34" ht="38.25" customHeight="1" x14ac:dyDescent="0.25">
      <c r="A18" s="29">
        <f t="shared" si="4"/>
        <v>12</v>
      </c>
      <c r="B18" s="63" t="s">
        <v>31</v>
      </c>
      <c r="C18" s="18"/>
      <c r="D18" s="18"/>
      <c r="E18" s="18"/>
      <c r="F18" s="18"/>
      <c r="G18" s="18"/>
      <c r="H18" s="50"/>
      <c r="I18" s="57">
        <f>I7+I8+I9+I10+I11+I12+I13+I14+I15+I16+I24+I25+I26</f>
        <v>0</v>
      </c>
      <c r="J18" s="57">
        <f t="shared" ref="J18:AF18" si="9">J7+J8+J9+J10+J11+J12+J13+J14+J15+J16+J24+J25+J26</f>
        <v>0</v>
      </c>
      <c r="K18" s="57">
        <f t="shared" si="9"/>
        <v>0</v>
      </c>
      <c r="L18" s="57">
        <f t="shared" si="9"/>
        <v>0</v>
      </c>
      <c r="M18" s="57">
        <f t="shared" si="9"/>
        <v>0</v>
      </c>
      <c r="N18" s="57">
        <f t="shared" si="9"/>
        <v>0</v>
      </c>
      <c r="O18" s="57">
        <f t="shared" si="9"/>
        <v>0</v>
      </c>
      <c r="P18" s="57">
        <f t="shared" si="9"/>
        <v>0</v>
      </c>
      <c r="Q18" s="57">
        <f t="shared" si="9"/>
        <v>2011857.1899999983</v>
      </c>
      <c r="R18" s="57">
        <f t="shared" si="9"/>
        <v>295193.98933333333</v>
      </c>
      <c r="S18" s="57">
        <f t="shared" si="9"/>
        <v>1655952.5099999988</v>
      </c>
      <c r="T18" s="57">
        <f t="shared" si="9"/>
        <v>1954743.0053333309</v>
      </c>
      <c r="U18" s="57">
        <f t="shared" si="9"/>
        <v>1639662.8599999989</v>
      </c>
      <c r="V18" s="57">
        <f t="shared" si="9"/>
        <v>1972118.6319999974</v>
      </c>
      <c r="W18" s="57">
        <f t="shared" si="9"/>
        <v>3255347.7999999966</v>
      </c>
      <c r="X18" s="57">
        <f t="shared" si="9"/>
        <v>43595.826666666668</v>
      </c>
      <c r="Y18" s="57">
        <f t="shared" si="9"/>
        <v>1267201.189999999</v>
      </c>
      <c r="Z18" s="57">
        <f t="shared" si="9"/>
        <v>1125</v>
      </c>
      <c r="AA18" s="57">
        <f t="shared" si="9"/>
        <v>1266076.189999999</v>
      </c>
      <c r="AB18" s="57">
        <f t="shared" si="9"/>
        <v>0</v>
      </c>
      <c r="AC18" s="57">
        <f t="shared" si="9"/>
        <v>0</v>
      </c>
      <c r="AD18" s="57">
        <f t="shared" si="9"/>
        <v>0</v>
      </c>
      <c r="AE18" s="57">
        <f t="shared" si="9"/>
        <v>0</v>
      </c>
      <c r="AF18" s="57">
        <f t="shared" si="9"/>
        <v>0</v>
      </c>
      <c r="AG18" s="57">
        <f>AG7+AG8+AG9+AG10+AG11+AG12+AG13+AG14+AG15+AG16</f>
        <v>10963.009999999991</v>
      </c>
      <c r="AH18" s="56">
        <f>I18+J18+K18+L18+M18+N18+O18+P18+Q18+R18+S18+T18+U18+V18+W18+X18+Y18+Z18+AA18+AB18+AC18+AD18+AE18+AF18</f>
        <v>15362874.19333332</v>
      </c>
    </row>
    <row r="19" spans="1:34" ht="38.25" customHeight="1" x14ac:dyDescent="0.25">
      <c r="A19" s="29">
        <f t="shared" si="4"/>
        <v>13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10">K19</f>
        <v>0.9</v>
      </c>
      <c r="M19" s="13">
        <v>0.9</v>
      </c>
      <c r="N19" s="14">
        <f t="shared" ref="N19:N22" si="11">M19</f>
        <v>0.9</v>
      </c>
      <c r="O19" s="13">
        <v>0.9</v>
      </c>
      <c r="P19" s="14">
        <f t="shared" ref="P19:P22" si="12">O19</f>
        <v>0.9</v>
      </c>
      <c r="Q19" s="13">
        <v>0.9</v>
      </c>
      <c r="R19" s="14">
        <f t="shared" ref="R19:R22" si="13">Q19</f>
        <v>0.9</v>
      </c>
      <c r="S19" s="13">
        <v>0.9</v>
      </c>
      <c r="T19" s="14">
        <f t="shared" ref="T19:T22" si="14">S19</f>
        <v>0.9</v>
      </c>
      <c r="U19" s="13">
        <v>0.9</v>
      </c>
      <c r="V19" s="14">
        <f t="shared" ref="V19:V22" si="15">U19</f>
        <v>0.9</v>
      </c>
      <c r="W19" s="13">
        <v>0.9</v>
      </c>
      <c r="X19" s="14">
        <f t="shared" ref="X19:X22" si="16">W19</f>
        <v>0.9</v>
      </c>
      <c r="Y19" s="13">
        <v>0.9</v>
      </c>
      <c r="Z19" s="14">
        <f t="shared" ref="Z19:Z22" si="17">Y19</f>
        <v>0.9</v>
      </c>
      <c r="AA19" s="13">
        <v>0.9</v>
      </c>
      <c r="AB19" s="14">
        <f t="shared" ref="AB19:AB22" si="18">AA19</f>
        <v>0.9</v>
      </c>
      <c r="AC19" s="13">
        <v>0.9</v>
      </c>
      <c r="AD19" s="14">
        <f t="shared" ref="AD19:AD22" si="19">AC19</f>
        <v>0.9</v>
      </c>
      <c r="AE19" s="13">
        <v>0.9</v>
      </c>
      <c r="AF19" s="14">
        <f t="shared" ref="AF19:AF22" si="20">AE19</f>
        <v>0.9</v>
      </c>
      <c r="AG19" s="11"/>
      <c r="AH19" s="12"/>
    </row>
    <row r="20" spans="1:34" ht="38.25" customHeight="1" x14ac:dyDescent="0.25">
      <c r="A20" s="29">
        <f t="shared" si="4"/>
        <v>14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10"/>
        <v>0.9</v>
      </c>
      <c r="M20" s="60">
        <v>0.9</v>
      </c>
      <c r="N20" s="61">
        <f t="shared" si="11"/>
        <v>0.9</v>
      </c>
      <c r="O20" s="60">
        <v>0.9</v>
      </c>
      <c r="P20" s="61">
        <f t="shared" si="12"/>
        <v>0.9</v>
      </c>
      <c r="Q20" s="60">
        <v>0.9</v>
      </c>
      <c r="R20" s="61">
        <f t="shared" si="13"/>
        <v>0.9</v>
      </c>
      <c r="S20" s="60">
        <v>0.9</v>
      </c>
      <c r="T20" s="61">
        <f t="shared" si="14"/>
        <v>0.9</v>
      </c>
      <c r="U20" s="60">
        <v>0.9</v>
      </c>
      <c r="V20" s="61">
        <f t="shared" si="15"/>
        <v>0.9</v>
      </c>
      <c r="W20" s="60">
        <v>0.9</v>
      </c>
      <c r="X20" s="61">
        <f t="shared" si="16"/>
        <v>0.9</v>
      </c>
      <c r="Y20" s="60">
        <v>0.9</v>
      </c>
      <c r="Z20" s="61">
        <f t="shared" si="17"/>
        <v>0.9</v>
      </c>
      <c r="AA20" s="60">
        <v>0.9</v>
      </c>
      <c r="AB20" s="61">
        <f t="shared" si="18"/>
        <v>0.9</v>
      </c>
      <c r="AC20" s="60">
        <v>0.9</v>
      </c>
      <c r="AD20" s="61">
        <f t="shared" si="19"/>
        <v>0.9</v>
      </c>
      <c r="AE20" s="60">
        <v>0.9</v>
      </c>
      <c r="AF20" s="61">
        <f t="shared" si="20"/>
        <v>0.9</v>
      </c>
      <c r="AG20" s="11"/>
      <c r="AH20" s="12"/>
    </row>
    <row r="21" spans="1:34" ht="38.25" customHeight="1" x14ac:dyDescent="0.25">
      <c r="A21" s="29">
        <f t="shared" si="4"/>
        <v>15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10"/>
        <v>0.85</v>
      </c>
      <c r="M21" s="11">
        <v>0.85</v>
      </c>
      <c r="N21" s="12">
        <f t="shared" si="11"/>
        <v>0.85</v>
      </c>
      <c r="O21" s="11">
        <v>0.85</v>
      </c>
      <c r="P21" s="12">
        <f t="shared" si="12"/>
        <v>0.85</v>
      </c>
      <c r="Q21" s="11">
        <v>0.85</v>
      </c>
      <c r="R21" s="12">
        <f t="shared" si="13"/>
        <v>0.85</v>
      </c>
      <c r="S21" s="11">
        <v>0.85</v>
      </c>
      <c r="T21" s="12">
        <f t="shared" si="14"/>
        <v>0.85</v>
      </c>
      <c r="U21" s="11">
        <v>0.85</v>
      </c>
      <c r="V21" s="12">
        <f t="shared" si="15"/>
        <v>0.85</v>
      </c>
      <c r="W21" s="11">
        <v>0.85</v>
      </c>
      <c r="X21" s="12">
        <f t="shared" si="16"/>
        <v>0.85</v>
      </c>
      <c r="Y21" s="11">
        <v>0.85</v>
      </c>
      <c r="Z21" s="12">
        <f t="shared" si="17"/>
        <v>0.85</v>
      </c>
      <c r="AA21" s="11">
        <v>0.85</v>
      </c>
      <c r="AB21" s="12">
        <f t="shared" si="18"/>
        <v>0.85</v>
      </c>
      <c r="AC21" s="11">
        <v>0.85</v>
      </c>
      <c r="AD21" s="12">
        <f t="shared" si="19"/>
        <v>0.85</v>
      </c>
      <c r="AE21" s="11">
        <v>0.85</v>
      </c>
      <c r="AF21" s="12">
        <f t="shared" si="20"/>
        <v>0.85</v>
      </c>
      <c r="AG21" s="11"/>
      <c r="AH21" s="12"/>
    </row>
    <row r="22" spans="1:34" ht="38.25" customHeight="1" x14ac:dyDescent="0.25">
      <c r="A22" s="29">
        <f t="shared" si="4"/>
        <v>16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10"/>
        <v>0.83</v>
      </c>
      <c r="M22" s="11">
        <v>0.83</v>
      </c>
      <c r="N22" s="12">
        <f t="shared" si="11"/>
        <v>0.83</v>
      </c>
      <c r="O22" s="11">
        <v>0.83</v>
      </c>
      <c r="P22" s="12">
        <f t="shared" si="12"/>
        <v>0.83</v>
      </c>
      <c r="Q22" s="11">
        <v>0.83</v>
      </c>
      <c r="R22" s="12">
        <f t="shared" si="13"/>
        <v>0.83</v>
      </c>
      <c r="S22" s="11">
        <v>0.83</v>
      </c>
      <c r="T22" s="12">
        <f t="shared" si="14"/>
        <v>0.83</v>
      </c>
      <c r="U22" s="11">
        <v>0.83</v>
      </c>
      <c r="V22" s="12">
        <f t="shared" si="15"/>
        <v>0.83</v>
      </c>
      <c r="W22" s="11">
        <v>0.83</v>
      </c>
      <c r="X22" s="12">
        <f t="shared" si="16"/>
        <v>0.83</v>
      </c>
      <c r="Y22" s="11">
        <v>0.83</v>
      </c>
      <c r="Z22" s="12">
        <f t="shared" si="17"/>
        <v>0.83</v>
      </c>
      <c r="AA22" s="11">
        <v>0.83</v>
      </c>
      <c r="AB22" s="12">
        <f t="shared" si="18"/>
        <v>0.83</v>
      </c>
      <c r="AC22" s="11">
        <v>0.83</v>
      </c>
      <c r="AD22" s="12">
        <f t="shared" si="19"/>
        <v>0.83</v>
      </c>
      <c r="AE22" s="11">
        <v>0.83</v>
      </c>
      <c r="AF22" s="12">
        <f t="shared" si="20"/>
        <v>0.83</v>
      </c>
      <c r="AG22" s="11"/>
      <c r="AH22" s="12"/>
    </row>
    <row r="23" spans="1:34" ht="38.25" customHeight="1" x14ac:dyDescent="0.25">
      <c r="A23" s="29">
        <f t="shared" si="4"/>
        <v>17</v>
      </c>
      <c r="B23" s="27" t="s">
        <v>36</v>
      </c>
      <c r="C23" s="21"/>
      <c r="D23" s="21"/>
      <c r="E23" s="21"/>
      <c r="F23" s="21"/>
      <c r="G23" s="21"/>
      <c r="H23" s="21"/>
      <c r="I23" s="11">
        <f t="shared" ref="I23:AF23" si="21">I19*I20*I21*I22</f>
        <v>0.57145499999999994</v>
      </c>
      <c r="J23" s="12">
        <f t="shared" si="21"/>
        <v>0.57145499999999994</v>
      </c>
      <c r="K23" s="11">
        <f t="shared" si="21"/>
        <v>0.57145499999999994</v>
      </c>
      <c r="L23" s="12">
        <f t="shared" si="21"/>
        <v>0.57145499999999994</v>
      </c>
      <c r="M23" s="11">
        <f t="shared" si="21"/>
        <v>0.57145499999999994</v>
      </c>
      <c r="N23" s="12">
        <f t="shared" si="21"/>
        <v>0.57145499999999994</v>
      </c>
      <c r="O23" s="11">
        <f t="shared" si="21"/>
        <v>0.57145499999999994</v>
      </c>
      <c r="P23" s="12">
        <f t="shared" si="21"/>
        <v>0.57145499999999994</v>
      </c>
      <c r="Q23" s="11">
        <f t="shared" si="21"/>
        <v>0.57145499999999994</v>
      </c>
      <c r="R23" s="12">
        <f t="shared" si="21"/>
        <v>0.57145499999999994</v>
      </c>
      <c r="S23" s="11">
        <f t="shared" si="21"/>
        <v>0.57145499999999994</v>
      </c>
      <c r="T23" s="12">
        <f t="shared" si="21"/>
        <v>0.57145499999999994</v>
      </c>
      <c r="U23" s="11">
        <f t="shared" si="21"/>
        <v>0.57145499999999994</v>
      </c>
      <c r="V23" s="12">
        <f t="shared" si="21"/>
        <v>0.57145499999999994</v>
      </c>
      <c r="W23" s="11">
        <f t="shared" si="21"/>
        <v>0.57145499999999994</v>
      </c>
      <c r="X23" s="12">
        <f t="shared" si="21"/>
        <v>0.57145499999999994</v>
      </c>
      <c r="Y23" s="11">
        <f t="shared" si="21"/>
        <v>0.57145499999999994</v>
      </c>
      <c r="Z23" s="12">
        <f t="shared" si="21"/>
        <v>0.57145499999999994</v>
      </c>
      <c r="AA23" s="11">
        <f t="shared" si="21"/>
        <v>0.57145499999999994</v>
      </c>
      <c r="AB23" s="12">
        <f t="shared" si="21"/>
        <v>0.57145499999999994</v>
      </c>
      <c r="AC23" s="11">
        <f t="shared" si="21"/>
        <v>0.57145499999999994</v>
      </c>
      <c r="AD23" s="12">
        <f t="shared" si="21"/>
        <v>0.57145499999999994</v>
      </c>
      <c r="AE23" s="11">
        <f t="shared" si="21"/>
        <v>0.57145499999999994</v>
      </c>
      <c r="AF23" s="12">
        <f t="shared" si="21"/>
        <v>0.57145499999999994</v>
      </c>
      <c r="AG23" s="11"/>
      <c r="AH23" s="12"/>
    </row>
    <row r="24" spans="1:34" ht="38.25" customHeight="1" x14ac:dyDescent="0.25">
      <c r="A24" s="29">
        <f t="shared" si="4"/>
        <v>18</v>
      </c>
      <c r="B24" s="27" t="s">
        <v>50</v>
      </c>
      <c r="C24" s="21"/>
      <c r="D24" s="21"/>
      <c r="E24" s="21"/>
      <c r="F24" s="21"/>
      <c r="G24" s="21"/>
      <c r="H24" s="21"/>
      <c r="I24" s="11"/>
      <c r="J24" s="12"/>
      <c r="K24" s="11"/>
      <c r="L24" s="12"/>
      <c r="M24" s="11"/>
      <c r="N24" s="12"/>
      <c r="O24" s="11"/>
      <c r="P24" s="12"/>
      <c r="Q24" s="11">
        <v>30222</v>
      </c>
      <c r="R24" s="12">
        <v>30222</v>
      </c>
      <c r="S24" s="11">
        <v>1125</v>
      </c>
      <c r="T24" s="11">
        <v>1125</v>
      </c>
      <c r="U24" s="11">
        <v>1125</v>
      </c>
      <c r="V24" s="11">
        <v>1125</v>
      </c>
      <c r="W24" s="11">
        <v>1125</v>
      </c>
      <c r="X24" s="11">
        <v>1125</v>
      </c>
      <c r="Y24" s="11">
        <v>1125</v>
      </c>
      <c r="Z24" s="11">
        <v>1125</v>
      </c>
      <c r="AA24" s="11"/>
      <c r="AB24" s="12"/>
      <c r="AC24" s="11"/>
      <c r="AD24" s="12"/>
      <c r="AE24" s="11"/>
      <c r="AF24" s="12"/>
      <c r="AG24" s="94" t="s">
        <v>54</v>
      </c>
      <c r="AH24" s="95"/>
    </row>
    <row r="25" spans="1:34" ht="38.25" customHeight="1" x14ac:dyDescent="0.25">
      <c r="A25" s="29">
        <f t="shared" si="4"/>
        <v>19</v>
      </c>
      <c r="B25" s="27" t="s">
        <v>51</v>
      </c>
      <c r="C25" s="21"/>
      <c r="D25" s="21"/>
      <c r="E25" s="21"/>
      <c r="F25" s="21"/>
      <c r="G25" s="21"/>
      <c r="H25" s="2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6"/>
      <c r="AH25" s="97"/>
    </row>
    <row r="26" spans="1:34" ht="38.25" customHeight="1" x14ac:dyDescent="0.25">
      <c r="A26" s="29">
        <f t="shared" si="4"/>
        <v>20</v>
      </c>
      <c r="B26" s="27" t="s">
        <v>52</v>
      </c>
      <c r="C26" s="21"/>
      <c r="D26" s="21"/>
      <c r="E26" s="21"/>
      <c r="F26" s="21"/>
      <c r="G26" s="21"/>
      <c r="H26" s="2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8"/>
      <c r="AH26" s="99"/>
    </row>
    <row r="27" spans="1:34" ht="38.25" customHeight="1" x14ac:dyDescent="0.25">
      <c r="A27" s="29">
        <f t="shared" si="4"/>
        <v>21</v>
      </c>
      <c r="B27" s="27" t="s">
        <v>37</v>
      </c>
      <c r="C27" s="21"/>
      <c r="D27" s="21"/>
      <c r="E27" s="21"/>
      <c r="F27" s="21"/>
      <c r="G27" s="21"/>
      <c r="H27" s="21"/>
      <c r="I27" s="6">
        <f t="shared" ref="I27:AF27" si="22">I18/I23</f>
        <v>0</v>
      </c>
      <c r="J27" s="7">
        <f t="shared" si="22"/>
        <v>0</v>
      </c>
      <c r="K27" s="6">
        <f t="shared" si="22"/>
        <v>0</v>
      </c>
      <c r="L27" s="7">
        <f t="shared" si="22"/>
        <v>0</v>
      </c>
      <c r="M27" s="6">
        <f t="shared" si="22"/>
        <v>0</v>
      </c>
      <c r="N27" s="7">
        <f t="shared" si="22"/>
        <v>0</v>
      </c>
      <c r="O27" s="6">
        <f t="shared" si="22"/>
        <v>0</v>
      </c>
      <c r="P27" s="7">
        <f t="shared" si="22"/>
        <v>0</v>
      </c>
      <c r="Q27" s="6">
        <f t="shared" si="22"/>
        <v>3520587.2553394381</v>
      </c>
      <c r="R27" s="7">
        <f t="shared" si="22"/>
        <v>516565.59017478779</v>
      </c>
      <c r="S27" s="6">
        <f t="shared" si="22"/>
        <v>2897782.8700422589</v>
      </c>
      <c r="T27" s="7">
        <f t="shared" si="22"/>
        <v>3420642.0546383024</v>
      </c>
      <c r="U27" s="6">
        <f t="shared" si="22"/>
        <v>2869277.3009248306</v>
      </c>
      <c r="V27" s="7">
        <f t="shared" si="22"/>
        <v>3451047.9950302257</v>
      </c>
      <c r="W27" s="6">
        <f t="shared" si="22"/>
        <v>5696595.1824728055</v>
      </c>
      <c r="X27" s="7">
        <f t="shared" si="22"/>
        <v>76289.168292633141</v>
      </c>
      <c r="Y27" s="6">
        <f t="shared" si="22"/>
        <v>2217499.5231470531</v>
      </c>
      <c r="Z27" s="7">
        <f t="shared" si="22"/>
        <v>1968.6589495235849</v>
      </c>
      <c r="AA27" s="6">
        <f t="shared" si="22"/>
        <v>2215530.8641975294</v>
      </c>
      <c r="AB27" s="7">
        <f t="shared" si="22"/>
        <v>0</v>
      </c>
      <c r="AC27" s="6">
        <f t="shared" si="22"/>
        <v>0</v>
      </c>
      <c r="AD27" s="7">
        <f t="shared" si="22"/>
        <v>0</v>
      </c>
      <c r="AE27" s="6">
        <f t="shared" si="22"/>
        <v>0</v>
      </c>
      <c r="AF27" s="7">
        <f t="shared" si="22"/>
        <v>0</v>
      </c>
      <c r="AG27" s="6"/>
      <c r="AH27" s="7">
        <f>I27+J27+K27+L27+M27+N27+O27+P27+Q27+R27+S27+T27+U27+V27+W27+X27+Y27+Z27+AA27+AB27+AC27+AD27+AE27+AF27</f>
        <v>26883786.463209391</v>
      </c>
    </row>
    <row r="28" spans="1:34" ht="38.25" customHeight="1" thickBot="1" x14ac:dyDescent="0.3">
      <c r="A28" s="29">
        <f t="shared" si="4"/>
        <v>22</v>
      </c>
      <c r="B28" s="28" t="s">
        <v>38</v>
      </c>
      <c r="C28" s="22"/>
      <c r="D28" s="22"/>
      <c r="E28" s="22"/>
      <c r="F28" s="22"/>
      <c r="G28" s="22"/>
      <c r="H28" s="22"/>
      <c r="I28" s="62">
        <f>I27/(15*86400)</f>
        <v>0</v>
      </c>
      <c r="J28" s="40">
        <f>J27/(15*86400)</f>
        <v>0</v>
      </c>
      <c r="K28" s="62">
        <f t="shared" ref="K28:AF28" si="23">K27/(15*86400)</f>
        <v>0</v>
      </c>
      <c r="L28" s="40">
        <f t="shared" si="23"/>
        <v>0</v>
      </c>
      <c r="M28" s="62">
        <f t="shared" si="23"/>
        <v>0</v>
      </c>
      <c r="N28" s="40">
        <f t="shared" si="23"/>
        <v>0</v>
      </c>
      <c r="O28" s="62">
        <f t="shared" si="23"/>
        <v>0</v>
      </c>
      <c r="P28" s="40">
        <f t="shared" si="23"/>
        <v>0</v>
      </c>
      <c r="Q28" s="62">
        <f t="shared" si="23"/>
        <v>2.7165025118359862</v>
      </c>
      <c r="R28" s="40">
        <f t="shared" si="23"/>
        <v>0.39858456032005229</v>
      </c>
      <c r="S28" s="62">
        <f t="shared" si="23"/>
        <v>2.2359435725634715</v>
      </c>
      <c r="T28" s="40">
        <f t="shared" si="23"/>
        <v>2.6393843014184433</v>
      </c>
      <c r="U28" s="62">
        <f t="shared" si="23"/>
        <v>2.2139485346642211</v>
      </c>
      <c r="V28" s="40">
        <f t="shared" si="23"/>
        <v>2.6628456751776435</v>
      </c>
      <c r="W28" s="62">
        <f t="shared" si="23"/>
        <v>4.3955209741302514</v>
      </c>
      <c r="X28" s="40">
        <f t="shared" si="23"/>
        <v>5.8865098991229277E-2</v>
      </c>
      <c r="Y28" s="62">
        <f t="shared" si="23"/>
        <v>1.7110335826751952</v>
      </c>
      <c r="Z28" s="40">
        <f t="shared" si="23"/>
        <v>1.5190269672249884E-3</v>
      </c>
      <c r="AA28" s="62">
        <f t="shared" si="23"/>
        <v>1.7095145557079703</v>
      </c>
      <c r="AB28" s="40">
        <f t="shared" si="23"/>
        <v>0</v>
      </c>
      <c r="AC28" s="62">
        <f t="shared" si="23"/>
        <v>0</v>
      </c>
      <c r="AD28" s="40">
        <f t="shared" si="23"/>
        <v>0</v>
      </c>
      <c r="AE28" s="62">
        <f t="shared" si="23"/>
        <v>0</v>
      </c>
      <c r="AF28" s="40">
        <f t="shared" si="23"/>
        <v>0</v>
      </c>
      <c r="AG28" s="62"/>
      <c r="AH28" s="40"/>
    </row>
    <row r="29" spans="1:34" x14ac:dyDescent="0.25">
      <c r="AG29" s="52"/>
      <c r="AH29" s="52"/>
    </row>
    <row r="30" spans="1:34" x14ac:dyDescent="0.25">
      <c r="AG30" s="52"/>
      <c r="AH30" s="52"/>
    </row>
  </sheetData>
  <mergeCells count="29">
    <mergeCell ref="AG24:AH26"/>
    <mergeCell ref="AG4:AH4"/>
    <mergeCell ref="A1:AH1"/>
    <mergeCell ref="A2:AH2"/>
    <mergeCell ref="A3:AH3"/>
    <mergeCell ref="W4:X4"/>
    <mergeCell ref="Y4:Z4"/>
    <mergeCell ref="AA4:AB4"/>
    <mergeCell ref="D4:D5"/>
    <mergeCell ref="I4:J4"/>
    <mergeCell ref="K4:L4"/>
    <mergeCell ref="AE4:AF4"/>
    <mergeCell ref="E4:E5"/>
    <mergeCell ref="F4:F5"/>
    <mergeCell ref="G4:G5"/>
    <mergeCell ref="H4:H5"/>
    <mergeCell ref="AC4:AD4"/>
    <mergeCell ref="I17:N17"/>
    <mergeCell ref="AB17:AF17"/>
    <mergeCell ref="O17:W17"/>
    <mergeCell ref="X17:AA17"/>
    <mergeCell ref="A4:A5"/>
    <mergeCell ref="S4:T4"/>
    <mergeCell ref="U4:V4"/>
    <mergeCell ref="B4:B5"/>
    <mergeCell ref="C4:C5"/>
    <mergeCell ref="M4:N4"/>
    <mergeCell ref="O4:P4"/>
    <mergeCell ref="Q4:R4"/>
  </mergeCells>
  <pageMargins left="0.25" right="0.25" top="0.75" bottom="0.75" header="0.3" footer="0.3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8028-1743-4BE1-9246-32C9C5B297D4}">
  <sheetPr>
    <tabColor rgb="FF00B050"/>
    <pageSetUpPr fitToPage="1"/>
  </sheetPr>
  <dimension ref="A1:AH30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5.42578125" style="1" bestFit="1" customWidth="1"/>
    <col min="18" max="18" width="14.7109375" style="1" bestFit="1" customWidth="1"/>
    <col min="19" max="21" width="15.85546875" style="1" bestFit="1" customWidth="1"/>
    <col min="22" max="22" width="14.85546875" style="1" bestFit="1" customWidth="1"/>
    <col min="23" max="23" width="16.5703125" style="1" bestFit="1" customWidth="1"/>
    <col min="24" max="24" width="14.7109375" style="1" bestFit="1" customWidth="1"/>
    <col min="25" max="25" width="15.42578125" style="1" bestFit="1" customWidth="1"/>
    <col min="26" max="26" width="11.140625" style="1" bestFit="1" customWidth="1"/>
    <col min="27" max="27" width="15.85546875" style="1" bestFit="1" customWidth="1"/>
    <col min="28" max="32" width="12.85546875" style="1" customWidth="1"/>
    <col min="33" max="33" width="11.28515625" style="3" customWidth="1"/>
    <col min="34" max="34" width="17.140625" style="3" customWidth="1"/>
    <col min="35" max="16384" width="9.140625" style="1"/>
  </cols>
  <sheetData>
    <row r="1" spans="1:34" ht="21.75" customHeight="1" x14ac:dyDescent="0.35">
      <c r="A1" s="80" t="s">
        <v>55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2"/>
    </row>
    <row r="2" spans="1:34" ht="21.75" customHeight="1" x14ac:dyDescent="0.25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1:34" ht="21.75" customHeight="1" thickBot="1" x14ac:dyDescent="0.3">
      <c r="A3" s="86" t="s">
        <v>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</row>
    <row r="4" spans="1:34" ht="46.5" customHeight="1" thickBot="1" x14ac:dyDescent="0.3">
      <c r="A4" s="72" t="s">
        <v>1</v>
      </c>
      <c r="B4" s="76" t="s">
        <v>2</v>
      </c>
      <c r="C4" s="76" t="s">
        <v>3</v>
      </c>
      <c r="D4" s="89" t="s">
        <v>27</v>
      </c>
      <c r="E4" s="89" t="s">
        <v>28</v>
      </c>
      <c r="F4" s="89" t="s">
        <v>29</v>
      </c>
      <c r="G4" s="89" t="s">
        <v>30</v>
      </c>
      <c r="H4" s="89" t="s">
        <v>39</v>
      </c>
      <c r="I4" s="90" t="s">
        <v>41</v>
      </c>
      <c r="J4" s="91"/>
      <c r="K4" s="90" t="s">
        <v>40</v>
      </c>
      <c r="L4" s="92"/>
      <c r="M4" s="74" t="s">
        <v>4</v>
      </c>
      <c r="N4" s="75"/>
      <c r="O4" s="74" t="s">
        <v>5</v>
      </c>
      <c r="P4" s="75"/>
      <c r="Q4" s="74" t="s">
        <v>6</v>
      </c>
      <c r="R4" s="75"/>
      <c r="S4" s="74" t="s">
        <v>7</v>
      </c>
      <c r="T4" s="75"/>
      <c r="U4" s="74" t="s">
        <v>8</v>
      </c>
      <c r="V4" s="75"/>
      <c r="W4" s="74" t="s">
        <v>9</v>
      </c>
      <c r="X4" s="75"/>
      <c r="Y4" s="74" t="s">
        <v>10</v>
      </c>
      <c r="Z4" s="75"/>
      <c r="AA4" s="74" t="s">
        <v>11</v>
      </c>
      <c r="AB4" s="75"/>
      <c r="AC4" s="74" t="s">
        <v>42</v>
      </c>
      <c r="AD4" s="75"/>
      <c r="AE4" s="74" t="s">
        <v>12</v>
      </c>
      <c r="AF4" s="75"/>
      <c r="AG4" s="78" t="s">
        <v>43</v>
      </c>
      <c r="AH4" s="79"/>
    </row>
    <row r="5" spans="1:34" ht="38.25" customHeight="1" thickBot="1" x14ac:dyDescent="0.3">
      <c r="A5" s="73"/>
      <c r="B5" s="77"/>
      <c r="C5" s="77"/>
      <c r="D5" s="77"/>
      <c r="E5" s="77"/>
      <c r="F5" s="93"/>
      <c r="G5" s="77"/>
      <c r="H5" s="93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4">
        <v>2.6999999999999997</v>
      </c>
      <c r="G7" s="32">
        <f>E7*F7</f>
        <v>2.5729166666666665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3556.8</v>
      </c>
      <c r="S7" s="36">
        <f>G7*15*86.4</f>
        <v>3334.5</v>
      </c>
      <c r="T7" s="34"/>
      <c r="U7" s="33"/>
      <c r="V7" s="35">
        <f>G7*16*86.4</f>
        <v>3556.8</v>
      </c>
      <c r="W7" s="36">
        <f>G7*15*86.4</f>
        <v>3334.5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10.799999999999999</v>
      </c>
      <c r="AH7" s="53">
        <f>I7+J7+K7+L7+M7+N7+O7+P7+Q7+R7+S7+T7+U7+V7+W7+X7+Y7+Z7+AA7+AB7+AC7+AD7+AE7+AF7</f>
        <v>13782.6</v>
      </c>
    </row>
    <row r="8" spans="1:34" ht="36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64">
        <v>315.24999999999966</v>
      </c>
      <c r="G8" s="19">
        <f t="shared" ref="G8:G16" si="3">E8*F8</f>
        <v>300.41184413580214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389333.74999999959</v>
      </c>
      <c r="R8" s="10"/>
      <c r="S8" s="16"/>
      <c r="T8" s="9">
        <f>G8*16*86.4</f>
        <v>415289.33333333291</v>
      </c>
      <c r="U8" s="16"/>
      <c r="V8" s="9">
        <f>G8*16*86.4</f>
        <v>415289.33333333291</v>
      </c>
      <c r="W8" s="8">
        <f>G8*15*86.4</f>
        <v>389333.74999999959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1260.9999999999986</v>
      </c>
      <c r="AH8" s="54">
        <f>I8+J8+K8+L8+M8+N8+O8+P8+Q8+R8+S8+T8+U8+V8+W8+X8+Y8+Z8+AA8+AB8+AC8+AD8+AE8+AF8</f>
        <v>1609246.1666666651</v>
      </c>
    </row>
    <row r="9" spans="1:34" ht="36" customHeight="1" x14ac:dyDescent="0.25">
      <c r="A9" s="29">
        <f t="shared" ref="A9:A28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/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36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36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64">
        <v>190.73999999999998</v>
      </c>
      <c r="G11" s="19">
        <f t="shared" si="3"/>
        <v>207.66523148148147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287076.41600000003</v>
      </c>
      <c r="U11" s="16"/>
      <c r="V11" s="9">
        <f>G11*16*86.4</f>
        <v>287076.41600000003</v>
      </c>
      <c r="W11" s="8">
        <f>G11*15*86.4</f>
        <v>269134.14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572.21999999999991</v>
      </c>
      <c r="AH11" s="54">
        <f t="shared" si="6"/>
        <v>843286.97200000007</v>
      </c>
    </row>
    <row r="12" spans="1:34" ht="36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64">
        <v>3.7199999999999998</v>
      </c>
      <c r="G12" s="19">
        <f t="shared" si="3"/>
        <v>3.5449074074074072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4900.4799999999996</v>
      </c>
      <c r="S12" s="16"/>
      <c r="T12" s="9">
        <f>G12*16*86.4</f>
        <v>4900.4799999999996</v>
      </c>
      <c r="U12" s="16"/>
      <c r="V12" s="9">
        <f>G12*16*86.4</f>
        <v>4900.4799999999996</v>
      </c>
      <c r="W12" s="16"/>
      <c r="X12" s="9">
        <f>G12*16*86.4</f>
        <v>4900.4799999999996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14.879999999999999</v>
      </c>
      <c r="AH12" s="54">
        <f t="shared" si="6"/>
        <v>19601.919999999998</v>
      </c>
    </row>
    <row r="13" spans="1:34" ht="36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64">
        <v>35.969999999999978</v>
      </c>
      <c r="G13" s="19">
        <f t="shared" si="3"/>
        <v>39.161782407407387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54137.247999999978</v>
      </c>
      <c r="S13" s="8">
        <f>G13*15*86.4</f>
        <v>50753.669999999976</v>
      </c>
      <c r="T13" s="10"/>
      <c r="U13" s="8">
        <f>G13*15*86.4</f>
        <v>50753.669999999976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107.90999999999994</v>
      </c>
      <c r="AH13" s="54">
        <f t="shared" si="6"/>
        <v>155644.58799999993</v>
      </c>
    </row>
    <row r="14" spans="1:34" ht="36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/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36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64">
        <v>34.679999999999993</v>
      </c>
      <c r="G15" s="19">
        <f t="shared" si="3"/>
        <v>37.757314814814805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48933.479999999996</v>
      </c>
      <c r="R15" s="10"/>
      <c r="S15" s="8">
        <f>G15*15*86.4</f>
        <v>48933.479999999996</v>
      </c>
      <c r="T15" s="10"/>
      <c r="U15" s="8">
        <f>G15*15*86.4</f>
        <v>48933.479999999996</v>
      </c>
      <c r="V15" s="10"/>
      <c r="W15" s="8">
        <f>G15*15*86.4</f>
        <v>48933.479999999996</v>
      </c>
      <c r="X15" s="10"/>
      <c r="Y15" s="8">
        <f>G15*15*86.4</f>
        <v>48933.479999999996</v>
      </c>
      <c r="Z15" s="10"/>
      <c r="AA15" s="8">
        <f>G15*15*86.4</f>
        <v>48933.479999999996</v>
      </c>
      <c r="AB15" s="5"/>
      <c r="AC15" s="4"/>
      <c r="AD15" s="5"/>
      <c r="AE15" s="4"/>
      <c r="AF15" s="2"/>
      <c r="AG15" s="17">
        <f t="shared" si="5"/>
        <v>208.07999999999996</v>
      </c>
      <c r="AH15" s="54">
        <f t="shared" si="6"/>
        <v>293600.87999999995</v>
      </c>
    </row>
    <row r="16" spans="1:34" ht="36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64">
        <v>31.660000000000011</v>
      </c>
      <c r="G16" s="42">
        <f t="shared" si="3"/>
        <v>34.469336419753098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44672.260000000024</v>
      </c>
      <c r="T16" s="45"/>
      <c r="U16" s="47">
        <f>G16*15*86.4</f>
        <v>44672.260000000024</v>
      </c>
      <c r="V16" s="45"/>
      <c r="W16" s="47">
        <f>G16*15*86.4</f>
        <v>44672.260000000024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94.980000000000032</v>
      </c>
      <c r="AH16" s="55">
        <f t="shared" si="6"/>
        <v>134016.78000000009</v>
      </c>
    </row>
    <row r="17" spans="1:34" ht="36" customHeight="1" x14ac:dyDescent="0.25">
      <c r="A17" s="29">
        <f t="shared" si="4"/>
        <v>11</v>
      </c>
      <c r="B17" s="31" t="s">
        <v>47</v>
      </c>
      <c r="C17" s="21"/>
      <c r="D17" s="21"/>
      <c r="E17" s="21"/>
      <c r="F17" s="21"/>
      <c r="G17" s="21"/>
      <c r="H17" s="21"/>
      <c r="I17" s="68" t="s">
        <v>48</v>
      </c>
      <c r="J17" s="69"/>
      <c r="K17" s="69"/>
      <c r="L17" s="69"/>
      <c r="M17" s="69"/>
      <c r="N17" s="69"/>
      <c r="O17" s="70" t="s">
        <v>49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68" t="s">
        <v>48</v>
      </c>
      <c r="AC17" s="69"/>
      <c r="AD17" s="69"/>
      <c r="AE17" s="69"/>
      <c r="AF17" s="69"/>
      <c r="AG17" s="66"/>
      <c r="AH17" s="67"/>
    </row>
    <row r="18" spans="1:34" ht="36" customHeight="1" x14ac:dyDescent="0.25">
      <c r="A18" s="29">
        <f t="shared" si="4"/>
        <v>12</v>
      </c>
      <c r="B18" s="63" t="s">
        <v>31</v>
      </c>
      <c r="C18" s="18"/>
      <c r="D18" s="18"/>
      <c r="E18" s="18"/>
      <c r="F18" s="18"/>
      <c r="G18" s="18"/>
      <c r="H18" s="50"/>
      <c r="I18" s="57">
        <f>I7+I8+I9+I10+I11+I12+I13+I14+I15+I16+I24+I25+I26</f>
        <v>0</v>
      </c>
      <c r="J18" s="57">
        <f t="shared" ref="J18:AF18" si="7">J7+J8+J9+J10+J11+J12+J13+J14+J15+J16+J24+J25+J26</f>
        <v>0</v>
      </c>
      <c r="K18" s="57">
        <f t="shared" si="7"/>
        <v>0</v>
      </c>
      <c r="L18" s="57">
        <f t="shared" si="7"/>
        <v>0</v>
      </c>
      <c r="M18" s="57">
        <f t="shared" si="7"/>
        <v>0</v>
      </c>
      <c r="N18" s="57">
        <f t="shared" si="7"/>
        <v>0</v>
      </c>
      <c r="O18" s="57">
        <f t="shared" si="7"/>
        <v>0</v>
      </c>
      <c r="P18" s="57">
        <f t="shared" si="7"/>
        <v>0</v>
      </c>
      <c r="Q18" s="57">
        <f t="shared" si="7"/>
        <v>466948.22999999957</v>
      </c>
      <c r="R18" s="57">
        <f t="shared" si="7"/>
        <v>63605.027999999977</v>
      </c>
      <c r="S18" s="57">
        <f t="shared" si="7"/>
        <v>148704.40999999997</v>
      </c>
      <c r="T18" s="57">
        <f t="shared" si="7"/>
        <v>708276.72933333297</v>
      </c>
      <c r="U18" s="57">
        <f t="shared" si="7"/>
        <v>145369.90999999997</v>
      </c>
      <c r="V18" s="57">
        <f t="shared" si="7"/>
        <v>711833.5293333329</v>
      </c>
      <c r="W18" s="57">
        <f t="shared" si="7"/>
        <v>756418.62999999966</v>
      </c>
      <c r="X18" s="57">
        <f t="shared" si="7"/>
        <v>5910.98</v>
      </c>
      <c r="Y18" s="57">
        <f t="shared" si="7"/>
        <v>49943.979999999996</v>
      </c>
      <c r="Z18" s="57">
        <f t="shared" si="7"/>
        <v>1010.5</v>
      </c>
      <c r="AA18" s="57">
        <f t="shared" si="7"/>
        <v>49943.979999999996</v>
      </c>
      <c r="AB18" s="57">
        <f t="shared" si="7"/>
        <v>1010.5</v>
      </c>
      <c r="AC18" s="57">
        <f t="shared" si="7"/>
        <v>0</v>
      </c>
      <c r="AD18" s="57">
        <f t="shared" si="7"/>
        <v>0</v>
      </c>
      <c r="AE18" s="57">
        <f t="shared" si="7"/>
        <v>0</v>
      </c>
      <c r="AF18" s="57">
        <f t="shared" si="7"/>
        <v>0</v>
      </c>
      <c r="AG18" s="57">
        <f>AG7+AG8+AG9+AG10+AG11+AG12+AG13+AG14+AG15+AG16</f>
        <v>2269.8699999999985</v>
      </c>
      <c r="AH18" s="56">
        <f>I18+J18+K18+L18+M18+N18+O18+P18+Q18+R18+S18+T18+U18+V18+W18+X18+Y18+Z18+AA18+AB18+AC18+AD18+AE18+AF18</f>
        <v>3108976.4066666649</v>
      </c>
    </row>
    <row r="19" spans="1:34" ht="36" customHeight="1" x14ac:dyDescent="0.25">
      <c r="A19" s="29">
        <f t="shared" si="4"/>
        <v>13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6" customHeight="1" x14ac:dyDescent="0.25">
      <c r="A20" s="29">
        <f t="shared" si="4"/>
        <v>14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36" customHeight="1" x14ac:dyDescent="0.25">
      <c r="A21" s="29">
        <f t="shared" si="4"/>
        <v>15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6" customHeight="1" x14ac:dyDescent="0.25">
      <c r="A22" s="29">
        <f t="shared" si="4"/>
        <v>16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6" customHeight="1" x14ac:dyDescent="0.25">
      <c r="A23" s="29">
        <f t="shared" si="4"/>
        <v>17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6" customHeight="1" x14ac:dyDescent="0.25">
      <c r="A24" s="29">
        <f t="shared" si="4"/>
        <v>18</v>
      </c>
      <c r="B24" s="27" t="s">
        <v>50</v>
      </c>
      <c r="C24" s="21"/>
      <c r="D24" s="21"/>
      <c r="E24" s="21"/>
      <c r="F24" s="21"/>
      <c r="G24" s="21"/>
      <c r="H24" s="21"/>
      <c r="I24" s="11"/>
      <c r="J24" s="12"/>
      <c r="K24" s="11"/>
      <c r="L24" s="12"/>
      <c r="M24" s="11"/>
      <c r="N24" s="12"/>
      <c r="O24" s="11"/>
      <c r="P24" s="12"/>
      <c r="Q24" s="11">
        <v>28681</v>
      </c>
      <c r="R24" s="11">
        <v>1010.5</v>
      </c>
      <c r="S24" s="11">
        <v>1010.5</v>
      </c>
      <c r="T24" s="11">
        <v>1010.5</v>
      </c>
      <c r="U24" s="11">
        <v>1010.5</v>
      </c>
      <c r="V24" s="11">
        <v>1010.5</v>
      </c>
      <c r="W24" s="11">
        <v>1010.5</v>
      </c>
      <c r="X24" s="11">
        <v>1010.5</v>
      </c>
      <c r="Y24" s="11">
        <v>1010.5</v>
      </c>
      <c r="Z24" s="11">
        <v>1010.5</v>
      </c>
      <c r="AA24" s="11">
        <v>1010.5</v>
      </c>
      <c r="AB24" s="11">
        <v>1010.5</v>
      </c>
      <c r="AC24" s="11"/>
      <c r="AD24" s="12"/>
      <c r="AE24" s="11"/>
      <c r="AF24" s="12"/>
      <c r="AG24" s="94" t="s">
        <v>54</v>
      </c>
      <c r="AH24" s="95"/>
    </row>
    <row r="25" spans="1:34" ht="36" customHeight="1" x14ac:dyDescent="0.25">
      <c r="A25" s="29">
        <f t="shared" si="4"/>
        <v>19</v>
      </c>
      <c r="B25" s="27" t="s">
        <v>51</v>
      </c>
      <c r="C25" s="21"/>
      <c r="D25" s="21"/>
      <c r="E25" s="21"/>
      <c r="F25" s="21"/>
      <c r="G25" s="21"/>
      <c r="H25" s="2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6"/>
      <c r="AH25" s="97"/>
    </row>
    <row r="26" spans="1:34" ht="36" customHeight="1" x14ac:dyDescent="0.25">
      <c r="A26" s="29">
        <f t="shared" si="4"/>
        <v>20</v>
      </c>
      <c r="B26" s="27" t="s">
        <v>52</v>
      </c>
      <c r="C26" s="21"/>
      <c r="D26" s="21"/>
      <c r="E26" s="21"/>
      <c r="F26" s="21"/>
      <c r="G26" s="21"/>
      <c r="H26" s="2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8"/>
      <c r="AH26" s="99"/>
    </row>
    <row r="27" spans="1:34" ht="36" customHeight="1" x14ac:dyDescent="0.25">
      <c r="A27" s="29">
        <f t="shared" si="4"/>
        <v>21</v>
      </c>
      <c r="B27" s="27" t="s">
        <v>37</v>
      </c>
      <c r="C27" s="21"/>
      <c r="D27" s="21"/>
      <c r="E27" s="21"/>
      <c r="F27" s="21"/>
      <c r="G27" s="21"/>
      <c r="H27" s="21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817121.61062550789</v>
      </c>
      <c r="R27" s="7">
        <f t="shared" si="20"/>
        <v>111303.65120613169</v>
      </c>
      <c r="S27" s="6">
        <f t="shared" si="20"/>
        <v>260220.68229344391</v>
      </c>
      <c r="T27" s="7">
        <f t="shared" si="20"/>
        <v>1239426.952836764</v>
      </c>
      <c r="U27" s="6">
        <f t="shared" si="20"/>
        <v>254385.57716705601</v>
      </c>
      <c r="V27" s="7">
        <f t="shared" si="20"/>
        <v>1245651.0649715778</v>
      </c>
      <c r="W27" s="6">
        <f t="shared" si="20"/>
        <v>1323671.3826985497</v>
      </c>
      <c r="X27" s="7">
        <f t="shared" si="20"/>
        <v>10343.736602182149</v>
      </c>
      <c r="Y27" s="6">
        <f t="shared" si="20"/>
        <v>87397.922846068366</v>
      </c>
      <c r="Z27" s="7">
        <f t="shared" si="20"/>
        <v>1768.2932164387398</v>
      </c>
      <c r="AA27" s="6">
        <f t="shared" si="20"/>
        <v>87397.922846068366</v>
      </c>
      <c r="AB27" s="7">
        <f t="shared" si="20"/>
        <v>1768.2932164387398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5440457.0905262288</v>
      </c>
    </row>
    <row r="28" spans="1:34" ht="36" customHeight="1" thickBot="1" x14ac:dyDescent="0.3">
      <c r="A28" s="29">
        <f t="shared" si="4"/>
        <v>22</v>
      </c>
      <c r="B28" s="28" t="s">
        <v>38</v>
      </c>
      <c r="C28" s="22"/>
      <c r="D28" s="22"/>
      <c r="E28" s="22"/>
      <c r="F28" s="22"/>
      <c r="G28" s="22"/>
      <c r="H28" s="22"/>
      <c r="I28" s="62">
        <f>I27/(15*86400)</f>
        <v>0</v>
      </c>
      <c r="J28" s="40">
        <f>J27/(15*86400)</f>
        <v>0</v>
      </c>
      <c r="K28" s="62">
        <f t="shared" ref="K28:AF28" si="21">K27/(15*86400)</f>
        <v>0</v>
      </c>
      <c r="L28" s="40">
        <f t="shared" si="21"/>
        <v>0</v>
      </c>
      <c r="M28" s="62">
        <f t="shared" si="21"/>
        <v>0</v>
      </c>
      <c r="N28" s="40">
        <f t="shared" si="21"/>
        <v>0</v>
      </c>
      <c r="O28" s="62">
        <f t="shared" si="21"/>
        <v>0</v>
      </c>
      <c r="P28" s="40">
        <f t="shared" si="21"/>
        <v>0</v>
      </c>
      <c r="Q28" s="62">
        <f t="shared" si="21"/>
        <v>0.63049506992708937</v>
      </c>
      <c r="R28" s="40">
        <f t="shared" si="21"/>
        <v>8.5882446918311484E-2</v>
      </c>
      <c r="S28" s="62">
        <f t="shared" si="21"/>
        <v>0.2007875634980277</v>
      </c>
      <c r="T28" s="40">
        <f t="shared" si="21"/>
        <v>0.95634795743577472</v>
      </c>
      <c r="U28" s="62">
        <f t="shared" si="21"/>
        <v>0.19628516756717285</v>
      </c>
      <c r="V28" s="40">
        <f t="shared" si="21"/>
        <v>0.96115051309535326</v>
      </c>
      <c r="W28" s="62">
        <f t="shared" si="21"/>
        <v>1.0213513755390045</v>
      </c>
      <c r="X28" s="40">
        <f t="shared" si="21"/>
        <v>7.9812782424244985E-3</v>
      </c>
      <c r="Y28" s="62">
        <f t="shared" si="21"/>
        <v>6.7436668862707078E-2</v>
      </c>
      <c r="Z28" s="40">
        <f t="shared" si="21"/>
        <v>1.3644237781163116E-3</v>
      </c>
      <c r="AA28" s="62">
        <f t="shared" si="21"/>
        <v>6.7436668862707078E-2</v>
      </c>
      <c r="AB28" s="40">
        <f t="shared" si="21"/>
        <v>1.3644237781163116E-3</v>
      </c>
      <c r="AC28" s="62">
        <f t="shared" si="21"/>
        <v>0</v>
      </c>
      <c r="AD28" s="40">
        <f t="shared" si="21"/>
        <v>0</v>
      </c>
      <c r="AE28" s="62">
        <f t="shared" si="21"/>
        <v>0</v>
      </c>
      <c r="AF28" s="40">
        <f t="shared" si="21"/>
        <v>0</v>
      </c>
      <c r="AG28" s="62"/>
      <c r="AH28" s="40"/>
    </row>
    <row r="29" spans="1:34" x14ac:dyDescent="0.25">
      <c r="AG29" s="52"/>
      <c r="AH29" s="52"/>
    </row>
    <row r="30" spans="1:34" x14ac:dyDescent="0.25">
      <c r="AG30" s="52"/>
      <c r="AH30" s="52"/>
    </row>
  </sheetData>
  <mergeCells count="29">
    <mergeCell ref="AG24:AH26"/>
    <mergeCell ref="O4:P4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N17"/>
    <mergeCell ref="O17:W17"/>
    <mergeCell ref="X17:AA17"/>
    <mergeCell ref="AB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</mergeCells>
  <pageMargins left="0.25" right="0.25" top="0.75" bottom="0.75" header="0.3" footer="0.3"/>
  <pageSetup paperSize="9" scale="3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6AB9-B89F-40D5-9E92-DB1CA1C56903}">
  <sheetPr>
    <tabColor rgb="FF00B050"/>
    <pageSetUpPr fitToPage="1"/>
  </sheetPr>
  <dimension ref="A1:AH30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5.42578125" style="1" bestFit="1" customWidth="1"/>
    <col min="18" max="18" width="14.7109375" style="1" bestFit="1" customWidth="1"/>
    <col min="19" max="21" width="15.85546875" style="1" bestFit="1" customWidth="1"/>
    <col min="22" max="22" width="14.85546875" style="1" bestFit="1" customWidth="1"/>
    <col min="23" max="23" width="16.5703125" style="1" bestFit="1" customWidth="1"/>
    <col min="24" max="24" width="14.7109375" style="1" bestFit="1" customWidth="1"/>
    <col min="25" max="25" width="15.42578125" style="1" bestFit="1" customWidth="1"/>
    <col min="26" max="26" width="11.140625" style="1" bestFit="1" customWidth="1"/>
    <col min="27" max="27" width="15.85546875" style="1" bestFit="1" customWidth="1"/>
    <col min="28" max="32" width="12.85546875" style="1" customWidth="1"/>
    <col min="33" max="33" width="11.28515625" style="3" customWidth="1"/>
    <col min="34" max="34" width="15.7109375" style="3" customWidth="1"/>
    <col min="35" max="16384" width="9.140625" style="1"/>
  </cols>
  <sheetData>
    <row r="1" spans="1:34" ht="21.75" customHeight="1" x14ac:dyDescent="0.35">
      <c r="A1" s="80" t="s">
        <v>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2"/>
    </row>
    <row r="2" spans="1:34" ht="21.75" customHeight="1" x14ac:dyDescent="0.25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1:34" ht="21.75" customHeight="1" thickBot="1" x14ac:dyDescent="0.3">
      <c r="A3" s="86" t="s">
        <v>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</row>
    <row r="4" spans="1:34" ht="46.5" customHeight="1" thickBot="1" x14ac:dyDescent="0.3">
      <c r="A4" s="72" t="s">
        <v>1</v>
      </c>
      <c r="B4" s="76" t="s">
        <v>2</v>
      </c>
      <c r="C4" s="76" t="s">
        <v>3</v>
      </c>
      <c r="D4" s="89" t="s">
        <v>27</v>
      </c>
      <c r="E4" s="89" t="s">
        <v>28</v>
      </c>
      <c r="F4" s="89" t="s">
        <v>29</v>
      </c>
      <c r="G4" s="89" t="s">
        <v>30</v>
      </c>
      <c r="H4" s="89" t="s">
        <v>39</v>
      </c>
      <c r="I4" s="90" t="s">
        <v>41</v>
      </c>
      <c r="J4" s="91"/>
      <c r="K4" s="90" t="s">
        <v>40</v>
      </c>
      <c r="L4" s="92"/>
      <c r="M4" s="74" t="s">
        <v>4</v>
      </c>
      <c r="N4" s="75"/>
      <c r="O4" s="74" t="s">
        <v>5</v>
      </c>
      <c r="P4" s="75"/>
      <c r="Q4" s="74" t="s">
        <v>6</v>
      </c>
      <c r="R4" s="75"/>
      <c r="S4" s="74" t="s">
        <v>7</v>
      </c>
      <c r="T4" s="75"/>
      <c r="U4" s="74" t="s">
        <v>8</v>
      </c>
      <c r="V4" s="75"/>
      <c r="W4" s="74" t="s">
        <v>9</v>
      </c>
      <c r="X4" s="75"/>
      <c r="Y4" s="74" t="s">
        <v>10</v>
      </c>
      <c r="Z4" s="75"/>
      <c r="AA4" s="74" t="s">
        <v>11</v>
      </c>
      <c r="AB4" s="75"/>
      <c r="AC4" s="74" t="s">
        <v>42</v>
      </c>
      <c r="AD4" s="75"/>
      <c r="AE4" s="74" t="s">
        <v>12</v>
      </c>
      <c r="AF4" s="75"/>
      <c r="AG4" s="78" t="s">
        <v>43</v>
      </c>
      <c r="AH4" s="79"/>
    </row>
    <row r="5" spans="1:34" ht="38.25" customHeight="1" thickBot="1" x14ac:dyDescent="0.3">
      <c r="A5" s="73"/>
      <c r="B5" s="77"/>
      <c r="C5" s="77"/>
      <c r="D5" s="77"/>
      <c r="E5" s="77"/>
      <c r="F5" s="93"/>
      <c r="G5" s="77"/>
      <c r="H5" s="93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1.2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4">
        <v>9.08</v>
      </c>
      <c r="G7" s="32">
        <f>E7*F7</f>
        <v>8.6526234567901223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11961.386666666665</v>
      </c>
      <c r="S7" s="36">
        <f>G7*15*86.4</f>
        <v>11213.800000000001</v>
      </c>
      <c r="T7" s="34"/>
      <c r="U7" s="33"/>
      <c r="V7" s="35">
        <f>G7*16*86.4</f>
        <v>11961.386666666665</v>
      </c>
      <c r="W7" s="36">
        <f>G7*15*86.4</f>
        <v>11213.800000000001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36.32</v>
      </c>
      <c r="AH7" s="53">
        <f>I7+J7+K7+L7+M7+N7+O7+P7+Q7+R7+S7+T7+U7+V7+W7+X7+Y7+Z7+AA7+AB7+AC7+AD7+AE7+AF7</f>
        <v>46350.373333333337</v>
      </c>
    </row>
    <row r="8" spans="1:34" ht="41.2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64">
        <v>412.58999999999992</v>
      </c>
      <c r="G8" s="19">
        <f t="shared" ref="G8:G16" si="3">E8*F8</f>
        <v>393.17025462962954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509548.64999999997</v>
      </c>
      <c r="R8" s="10"/>
      <c r="S8" s="16"/>
      <c r="T8" s="9">
        <f>G8*16*86.4</f>
        <v>543518.55999999994</v>
      </c>
      <c r="U8" s="16"/>
      <c r="V8" s="9">
        <f>G8*16*86.4</f>
        <v>543518.55999999994</v>
      </c>
      <c r="W8" s="8">
        <f>G8*15*86.4</f>
        <v>509548.64999999997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1650.3599999999997</v>
      </c>
      <c r="AH8" s="54">
        <f>I8+J8+K8+L8+M8+N8+O8+P8+Q8+R8+S8+T8+U8+V8+W8+X8+Y8+Z8+AA8+AB8+AC8+AD8+AE8+AF8</f>
        <v>2106134.42</v>
      </c>
    </row>
    <row r="9" spans="1:34" ht="41.25" customHeight="1" x14ac:dyDescent="0.25">
      <c r="A9" s="29">
        <f t="shared" ref="A9:A28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/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41.2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41.2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64">
        <v>390.49</v>
      </c>
      <c r="G11" s="19">
        <f t="shared" si="3"/>
        <v>425.13996141975309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587713.48266666674</v>
      </c>
      <c r="U11" s="16"/>
      <c r="V11" s="9">
        <f>G11*16*86.4</f>
        <v>587713.48266666674</v>
      </c>
      <c r="W11" s="8">
        <f>G11*15*86.4</f>
        <v>550981.39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1171.47</v>
      </c>
      <c r="AH11" s="54">
        <f t="shared" si="6"/>
        <v>1726408.3553333334</v>
      </c>
    </row>
    <row r="12" spans="1:34" ht="41.2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64">
        <v>10.8</v>
      </c>
      <c r="G12" s="19">
        <f t="shared" si="3"/>
        <v>10.291666666666666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14227.2</v>
      </c>
      <c r="S12" s="16"/>
      <c r="T12" s="9">
        <f>G12*16*86.4</f>
        <v>14227.2</v>
      </c>
      <c r="U12" s="16"/>
      <c r="V12" s="9">
        <f>G12*16*86.4</f>
        <v>14227.2</v>
      </c>
      <c r="W12" s="16"/>
      <c r="X12" s="9">
        <f>G12*16*86.4</f>
        <v>14227.2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43.2</v>
      </c>
      <c r="AH12" s="54">
        <f t="shared" si="6"/>
        <v>56908.800000000003</v>
      </c>
    </row>
    <row r="13" spans="1:34" ht="41.2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64">
        <v>0.24</v>
      </c>
      <c r="G13" s="19">
        <f t="shared" si="3"/>
        <v>0.2612962962962963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361.21600000000001</v>
      </c>
      <c r="S13" s="8">
        <f>G13*15*86.4</f>
        <v>338.64000000000004</v>
      </c>
      <c r="T13" s="10"/>
      <c r="U13" s="8">
        <f>G13*15*86.4</f>
        <v>338.64000000000004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0.72</v>
      </c>
      <c r="AH13" s="54">
        <f t="shared" si="6"/>
        <v>1038.4960000000001</v>
      </c>
    </row>
    <row r="14" spans="1:34" ht="41.2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64">
        <v>25</v>
      </c>
      <c r="G14" s="19">
        <f t="shared" si="3"/>
        <v>27.218364197530864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41.2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64">
        <v>140.78999999999994</v>
      </c>
      <c r="G15" s="19">
        <f t="shared" si="3"/>
        <v>153.28293981481474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198654.68999999992</v>
      </c>
      <c r="R15" s="10"/>
      <c r="S15" s="8">
        <f>G15*15*86.4</f>
        <v>198654.68999999992</v>
      </c>
      <c r="T15" s="10"/>
      <c r="U15" s="8">
        <f>G15*15*86.4</f>
        <v>198654.68999999992</v>
      </c>
      <c r="V15" s="10"/>
      <c r="W15" s="8">
        <f>G15*15*86.4</f>
        <v>198654.68999999992</v>
      </c>
      <c r="X15" s="10"/>
      <c r="Y15" s="8">
        <f>G15*15*86.4</f>
        <v>198654.68999999992</v>
      </c>
      <c r="Z15" s="10"/>
      <c r="AA15" s="8">
        <f>G15*15*86.4</f>
        <v>198654.68999999992</v>
      </c>
      <c r="AB15" s="5"/>
      <c r="AC15" s="4"/>
      <c r="AD15" s="5"/>
      <c r="AE15" s="4"/>
      <c r="AF15" s="2"/>
      <c r="AG15" s="17">
        <f t="shared" si="5"/>
        <v>844.73999999999955</v>
      </c>
      <c r="AH15" s="54">
        <f t="shared" si="6"/>
        <v>1191928.1399999994</v>
      </c>
    </row>
    <row r="16" spans="1:34" ht="41.2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64">
        <v>2.2900000000000005</v>
      </c>
      <c r="G16" s="42">
        <f t="shared" si="3"/>
        <v>2.4932021604938277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3231.1900000000005</v>
      </c>
      <c r="T16" s="45"/>
      <c r="U16" s="47">
        <f>G16*15*86.4</f>
        <v>3231.1900000000005</v>
      </c>
      <c r="V16" s="45"/>
      <c r="W16" s="47">
        <f>G16*15*86.4</f>
        <v>3231.1900000000005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6.870000000000001</v>
      </c>
      <c r="AH16" s="55">
        <f t="shared" si="6"/>
        <v>9693.5700000000015</v>
      </c>
    </row>
    <row r="17" spans="1:34" ht="41.25" customHeight="1" x14ac:dyDescent="0.25">
      <c r="A17" s="29">
        <f t="shared" si="4"/>
        <v>11</v>
      </c>
      <c r="B17" s="31" t="s">
        <v>47</v>
      </c>
      <c r="C17" s="21"/>
      <c r="D17" s="21"/>
      <c r="E17" s="21"/>
      <c r="F17" s="21"/>
      <c r="G17" s="21"/>
      <c r="H17" s="21"/>
      <c r="I17" s="68" t="s">
        <v>48</v>
      </c>
      <c r="J17" s="69"/>
      <c r="K17" s="69"/>
      <c r="L17" s="69"/>
      <c r="M17" s="69"/>
      <c r="N17" s="69"/>
      <c r="O17" s="70" t="s">
        <v>49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68" t="s">
        <v>48</v>
      </c>
      <c r="AC17" s="69"/>
      <c r="AD17" s="69"/>
      <c r="AE17" s="69"/>
      <c r="AF17" s="69"/>
      <c r="AG17" s="66"/>
      <c r="AH17" s="67"/>
    </row>
    <row r="18" spans="1:34" ht="41.25" customHeight="1" x14ac:dyDescent="0.25">
      <c r="A18" s="29">
        <f t="shared" si="4"/>
        <v>12</v>
      </c>
      <c r="B18" s="63" t="s">
        <v>31</v>
      </c>
      <c r="C18" s="18"/>
      <c r="D18" s="18"/>
      <c r="E18" s="18"/>
      <c r="F18" s="18"/>
      <c r="G18" s="18"/>
      <c r="H18" s="50"/>
      <c r="I18" s="57">
        <f>+I24+I25+I26+I16+I15+I14+I13+I12+I11+I10+I9+I8+I7</f>
        <v>0</v>
      </c>
      <c r="J18" s="57">
        <f t="shared" ref="J18:AF18" si="7">+J24+J25+J26+J16+J15+J14+J13+J12+J11+J10+J9+J8+J7</f>
        <v>0</v>
      </c>
      <c r="K18" s="57">
        <f t="shared" si="7"/>
        <v>0</v>
      </c>
      <c r="L18" s="57">
        <f t="shared" si="7"/>
        <v>0</v>
      </c>
      <c r="M18" s="57">
        <f t="shared" si="7"/>
        <v>0</v>
      </c>
      <c r="N18" s="57">
        <f t="shared" si="7"/>
        <v>0</v>
      </c>
      <c r="O18" s="57">
        <f t="shared" si="7"/>
        <v>0</v>
      </c>
      <c r="P18" s="57">
        <f t="shared" si="7"/>
        <v>0</v>
      </c>
      <c r="Q18" s="57">
        <f t="shared" si="7"/>
        <v>708203.33999999985</v>
      </c>
      <c r="R18" s="57">
        <f t="shared" si="7"/>
        <v>26549.802666666666</v>
      </c>
      <c r="S18" s="57">
        <f t="shared" si="7"/>
        <v>213438.31999999992</v>
      </c>
      <c r="T18" s="57">
        <f t="shared" si="7"/>
        <v>1145459.2426666666</v>
      </c>
      <c r="U18" s="57">
        <f t="shared" si="7"/>
        <v>202224.51999999993</v>
      </c>
      <c r="V18" s="57">
        <f t="shared" si="7"/>
        <v>1157420.6293333333</v>
      </c>
      <c r="W18" s="57">
        <f t="shared" si="7"/>
        <v>1273629.72</v>
      </c>
      <c r="X18" s="57">
        <f t="shared" si="7"/>
        <v>14227.2</v>
      </c>
      <c r="Y18" s="57">
        <f t="shared" si="7"/>
        <v>198654.68999999992</v>
      </c>
      <c r="Z18" s="57">
        <f t="shared" si="7"/>
        <v>0</v>
      </c>
      <c r="AA18" s="57">
        <f t="shared" si="7"/>
        <v>198654.68999999992</v>
      </c>
      <c r="AB18" s="57">
        <f t="shared" si="7"/>
        <v>0</v>
      </c>
      <c r="AC18" s="57">
        <f t="shared" si="7"/>
        <v>0</v>
      </c>
      <c r="AD18" s="57">
        <f t="shared" si="7"/>
        <v>0</v>
      </c>
      <c r="AE18" s="57">
        <f t="shared" si="7"/>
        <v>0</v>
      </c>
      <c r="AF18" s="57">
        <f t="shared" si="7"/>
        <v>0</v>
      </c>
      <c r="AG18" s="57">
        <f>AG7+AG8+AG9+AG10+AG11+AG12+AG13+AG14+AG15+AG16</f>
        <v>3753.6799999999985</v>
      </c>
      <c r="AH18" s="56">
        <f>I18+J18+K18+L18+M18+N18+O18+P18+Q18+R18+S18+T18+U18+V18+W18+X18+Y18+Z18+AA18+AB18+AC18+AD18+AE18+AF18</f>
        <v>5138462.154666665</v>
      </c>
    </row>
    <row r="19" spans="1:34" ht="41.25" customHeight="1" x14ac:dyDescent="0.25">
      <c r="A19" s="29">
        <f t="shared" si="4"/>
        <v>13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1.25" customHeight="1" x14ac:dyDescent="0.25">
      <c r="A20" s="29">
        <f t="shared" si="4"/>
        <v>14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41.25" customHeight="1" x14ac:dyDescent="0.25">
      <c r="A21" s="29">
        <f t="shared" si="4"/>
        <v>15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1.25" customHeight="1" x14ac:dyDescent="0.25">
      <c r="A22" s="29">
        <f t="shared" si="4"/>
        <v>16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1.25" customHeight="1" x14ac:dyDescent="0.25">
      <c r="A23" s="29">
        <f t="shared" si="4"/>
        <v>17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1.25" customHeight="1" x14ac:dyDescent="0.25">
      <c r="A24" s="29">
        <f t="shared" si="4"/>
        <v>18</v>
      </c>
      <c r="B24" s="27" t="s">
        <v>50</v>
      </c>
      <c r="C24" s="21"/>
      <c r="D24" s="21"/>
      <c r="E24" s="21"/>
      <c r="F24" s="21"/>
      <c r="G24" s="21"/>
      <c r="H24" s="2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4" t="s">
        <v>54</v>
      </c>
      <c r="AH24" s="95"/>
    </row>
    <row r="25" spans="1:34" ht="41.25" customHeight="1" x14ac:dyDescent="0.25">
      <c r="A25" s="29">
        <f t="shared" si="4"/>
        <v>19</v>
      </c>
      <c r="B25" s="27" t="s">
        <v>51</v>
      </c>
      <c r="C25" s="21"/>
      <c r="D25" s="21"/>
      <c r="E25" s="21"/>
      <c r="F25" s="21"/>
      <c r="G25" s="21"/>
      <c r="H25" s="2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6"/>
      <c r="AH25" s="97"/>
    </row>
    <row r="26" spans="1:34" ht="41.25" customHeight="1" x14ac:dyDescent="0.25">
      <c r="A26" s="29">
        <f t="shared" si="4"/>
        <v>20</v>
      </c>
      <c r="B26" s="27" t="s">
        <v>52</v>
      </c>
      <c r="C26" s="21"/>
      <c r="D26" s="21"/>
      <c r="E26" s="21"/>
      <c r="F26" s="21"/>
      <c r="G26" s="21"/>
      <c r="H26" s="2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8"/>
      <c r="AH26" s="99"/>
    </row>
    <row r="27" spans="1:34" ht="41.25" customHeight="1" x14ac:dyDescent="0.25">
      <c r="A27" s="29">
        <f t="shared" si="4"/>
        <v>21</v>
      </c>
      <c r="B27" s="27" t="s">
        <v>37</v>
      </c>
      <c r="C27" s="21"/>
      <c r="D27" s="21"/>
      <c r="E27" s="21"/>
      <c r="F27" s="21"/>
      <c r="G27" s="21"/>
      <c r="H27" s="21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1239298.5274431056</v>
      </c>
      <c r="R27" s="7">
        <f t="shared" si="20"/>
        <v>46460.005891394198</v>
      </c>
      <c r="S27" s="6">
        <f t="shared" si="20"/>
        <v>373499.7856349143</v>
      </c>
      <c r="T27" s="7">
        <f t="shared" si="20"/>
        <v>2004460.9683468807</v>
      </c>
      <c r="U27" s="6">
        <f t="shared" si="20"/>
        <v>353876.54320987646</v>
      </c>
      <c r="V27" s="7">
        <f t="shared" si="20"/>
        <v>2025392.426933588</v>
      </c>
      <c r="W27" s="6">
        <f t="shared" si="20"/>
        <v>2228748.9303619708</v>
      </c>
      <c r="X27" s="7">
        <f t="shared" si="20"/>
        <v>24896.448539255063</v>
      </c>
      <c r="Y27" s="6">
        <f t="shared" si="20"/>
        <v>347629.62962962955</v>
      </c>
      <c r="Z27" s="7">
        <f t="shared" si="20"/>
        <v>0</v>
      </c>
      <c r="AA27" s="6">
        <f t="shared" si="20"/>
        <v>347629.62962962955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8991892.8956202436</v>
      </c>
    </row>
    <row r="28" spans="1:34" ht="41.25" customHeight="1" thickBot="1" x14ac:dyDescent="0.3">
      <c r="A28" s="29">
        <f t="shared" si="4"/>
        <v>22</v>
      </c>
      <c r="B28" s="28" t="s">
        <v>38</v>
      </c>
      <c r="C28" s="22"/>
      <c r="D28" s="22"/>
      <c r="E28" s="22"/>
      <c r="F28" s="22"/>
      <c r="G28" s="22"/>
      <c r="H28" s="22"/>
      <c r="I28" s="62">
        <f>I27/(15*86400)</f>
        <v>0</v>
      </c>
      <c r="J28" s="40">
        <f>J27/(15*86400)</f>
        <v>0</v>
      </c>
      <c r="K28" s="62">
        <f t="shared" ref="K28:AF28" si="21">K27/(15*86400)</f>
        <v>0</v>
      </c>
      <c r="L28" s="40">
        <f t="shared" si="21"/>
        <v>0</v>
      </c>
      <c r="M28" s="62">
        <f t="shared" si="21"/>
        <v>0</v>
      </c>
      <c r="N28" s="40">
        <f t="shared" si="21"/>
        <v>0</v>
      </c>
      <c r="O28" s="62">
        <f t="shared" si="21"/>
        <v>0</v>
      </c>
      <c r="P28" s="40">
        <f t="shared" si="21"/>
        <v>0</v>
      </c>
      <c r="Q28" s="62">
        <f t="shared" si="21"/>
        <v>0.95624886376782836</v>
      </c>
      <c r="R28" s="40">
        <f t="shared" si="21"/>
        <v>3.5848769977927623E-2</v>
      </c>
      <c r="S28" s="62">
        <f t="shared" si="21"/>
        <v>0.28819427903928574</v>
      </c>
      <c r="T28" s="40">
        <f t="shared" si="21"/>
        <v>1.5466519817491364</v>
      </c>
      <c r="U28" s="62">
        <f t="shared" si="21"/>
        <v>0.27305288827922564</v>
      </c>
      <c r="V28" s="40">
        <f t="shared" si="21"/>
        <v>1.5628027985598674</v>
      </c>
      <c r="W28" s="62">
        <f t="shared" si="21"/>
        <v>1.7197136808348541</v>
      </c>
      <c r="X28" s="40">
        <f t="shared" si="21"/>
        <v>1.9210222638314092E-2</v>
      </c>
      <c r="Y28" s="62">
        <f t="shared" si="21"/>
        <v>0.2682327389117512</v>
      </c>
      <c r="Z28" s="40">
        <f t="shared" si="21"/>
        <v>0</v>
      </c>
      <c r="AA28" s="62">
        <f t="shared" si="21"/>
        <v>0.2682327389117512</v>
      </c>
      <c r="AB28" s="40">
        <f t="shared" si="21"/>
        <v>0</v>
      </c>
      <c r="AC28" s="62">
        <f t="shared" si="21"/>
        <v>0</v>
      </c>
      <c r="AD28" s="40">
        <f t="shared" si="21"/>
        <v>0</v>
      </c>
      <c r="AE28" s="62">
        <f t="shared" si="21"/>
        <v>0</v>
      </c>
      <c r="AF28" s="40">
        <f t="shared" si="21"/>
        <v>0</v>
      </c>
      <c r="AG28" s="62"/>
      <c r="AH28" s="40"/>
    </row>
    <row r="29" spans="1:34" x14ac:dyDescent="0.25">
      <c r="AG29" s="52"/>
      <c r="AH29" s="52"/>
    </row>
    <row r="30" spans="1:34" x14ac:dyDescent="0.25">
      <c r="AG30" s="52"/>
      <c r="AH30" s="52"/>
    </row>
  </sheetData>
  <mergeCells count="29">
    <mergeCell ref="AG24:AH26"/>
    <mergeCell ref="O4:P4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N17"/>
    <mergeCell ref="O17:W17"/>
    <mergeCell ref="X17:AA17"/>
    <mergeCell ref="AB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</mergeCells>
  <pageMargins left="0.25" right="0.25" top="0.75" bottom="0.75" header="0.3" footer="0.3"/>
  <pageSetup paperSize="9" scale="3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1B1A6-0B29-49CF-B7D5-060C260D9DE6}">
  <sheetPr>
    <tabColor rgb="FF00B050"/>
    <pageSetUpPr fitToPage="1"/>
  </sheetPr>
  <dimension ref="A1:AH30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5.42578125" style="1" bestFit="1" customWidth="1"/>
    <col min="18" max="18" width="14.7109375" style="1" bestFit="1" customWidth="1"/>
    <col min="19" max="21" width="15.85546875" style="1" bestFit="1" customWidth="1"/>
    <col min="22" max="22" width="14.85546875" style="1" bestFit="1" customWidth="1"/>
    <col min="23" max="23" width="16.5703125" style="1" bestFit="1" customWidth="1"/>
    <col min="24" max="24" width="14.7109375" style="1" bestFit="1" customWidth="1"/>
    <col min="25" max="25" width="15.42578125" style="1" bestFit="1" customWidth="1"/>
    <col min="26" max="26" width="11.140625" style="1" bestFit="1" customWidth="1"/>
    <col min="27" max="27" width="15.85546875" style="1" bestFit="1" customWidth="1"/>
    <col min="28" max="32" width="12.85546875" style="1" customWidth="1"/>
    <col min="33" max="33" width="11.28515625" style="3" customWidth="1"/>
    <col min="34" max="34" width="20" style="3" customWidth="1"/>
    <col min="35" max="16384" width="9.140625" style="1"/>
  </cols>
  <sheetData>
    <row r="1" spans="1:34" ht="21.75" customHeight="1" x14ac:dyDescent="0.35">
      <c r="A1" s="80" t="s">
        <v>57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2"/>
    </row>
    <row r="2" spans="1:34" ht="21.75" customHeight="1" x14ac:dyDescent="0.25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1:34" ht="21.75" customHeight="1" thickBot="1" x14ac:dyDescent="0.3">
      <c r="A3" s="86" t="s">
        <v>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</row>
    <row r="4" spans="1:34" ht="46.5" customHeight="1" thickBot="1" x14ac:dyDescent="0.3">
      <c r="A4" s="72" t="s">
        <v>1</v>
      </c>
      <c r="B4" s="76" t="s">
        <v>2</v>
      </c>
      <c r="C4" s="76" t="s">
        <v>3</v>
      </c>
      <c r="D4" s="89" t="s">
        <v>27</v>
      </c>
      <c r="E4" s="89" t="s">
        <v>28</v>
      </c>
      <c r="F4" s="89" t="s">
        <v>29</v>
      </c>
      <c r="G4" s="89" t="s">
        <v>30</v>
      </c>
      <c r="H4" s="89" t="s">
        <v>39</v>
      </c>
      <c r="I4" s="90" t="s">
        <v>41</v>
      </c>
      <c r="J4" s="91"/>
      <c r="K4" s="90" t="s">
        <v>40</v>
      </c>
      <c r="L4" s="92"/>
      <c r="M4" s="74" t="s">
        <v>4</v>
      </c>
      <c r="N4" s="75"/>
      <c r="O4" s="74" t="s">
        <v>5</v>
      </c>
      <c r="P4" s="75"/>
      <c r="Q4" s="74" t="s">
        <v>6</v>
      </c>
      <c r="R4" s="75"/>
      <c r="S4" s="74" t="s">
        <v>7</v>
      </c>
      <c r="T4" s="75"/>
      <c r="U4" s="74" t="s">
        <v>8</v>
      </c>
      <c r="V4" s="75"/>
      <c r="W4" s="74" t="s">
        <v>9</v>
      </c>
      <c r="X4" s="75"/>
      <c r="Y4" s="74" t="s">
        <v>10</v>
      </c>
      <c r="Z4" s="75"/>
      <c r="AA4" s="74" t="s">
        <v>11</v>
      </c>
      <c r="AB4" s="75"/>
      <c r="AC4" s="74" t="s">
        <v>42</v>
      </c>
      <c r="AD4" s="75"/>
      <c r="AE4" s="74" t="s">
        <v>12</v>
      </c>
      <c r="AF4" s="75"/>
      <c r="AG4" s="78" t="s">
        <v>43</v>
      </c>
      <c r="AH4" s="79"/>
    </row>
    <row r="5" spans="1:34" ht="38.25" customHeight="1" thickBot="1" x14ac:dyDescent="0.3">
      <c r="A5" s="73"/>
      <c r="B5" s="77"/>
      <c r="C5" s="77"/>
      <c r="D5" s="77"/>
      <c r="E5" s="77"/>
      <c r="F5" s="93"/>
      <c r="G5" s="77"/>
      <c r="H5" s="93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.7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4">
        <v>3.3000000000000003</v>
      </c>
      <c r="G7" s="32">
        <f>E7*F7</f>
        <v>3.144675925925926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4347.2000000000007</v>
      </c>
      <c r="S7" s="36">
        <f>G7*15*86.4</f>
        <v>4075.5000000000005</v>
      </c>
      <c r="T7" s="34"/>
      <c r="U7" s="33"/>
      <c r="V7" s="35">
        <f>G7*16*86.4</f>
        <v>4347.2000000000007</v>
      </c>
      <c r="W7" s="36">
        <f>G7*15*86.4</f>
        <v>4075.5000000000005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13.200000000000001</v>
      </c>
      <c r="AH7" s="53">
        <f>I7+J7+K7+L7+M7+N7+O7+P7+Q7+R7+S7+T7+U7+V7+W7+X7+Y7+Z7+AA7+AB7+AC7+AD7+AE7+AF7</f>
        <v>16845.400000000001</v>
      </c>
    </row>
    <row r="8" spans="1:34" ht="36.7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64">
        <v>419.42999999999989</v>
      </c>
      <c r="G8" s="19">
        <f t="shared" ref="G8:G16" si="3">E8*F8</f>
        <v>399.68831018518506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517996.04999999981</v>
      </c>
      <c r="R8" s="10"/>
      <c r="S8" s="16"/>
      <c r="T8" s="9">
        <f>G8*16*86.4</f>
        <v>552529.11999999988</v>
      </c>
      <c r="U8" s="16"/>
      <c r="V8" s="9">
        <f>G8*16*86.4</f>
        <v>552529.11999999988</v>
      </c>
      <c r="W8" s="8">
        <f>G8*15*86.4</f>
        <v>517996.04999999981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1677.7199999999996</v>
      </c>
      <c r="AH8" s="54">
        <f>I8+J8+K8+L8+M8+N8+O8+P8+Q8+R8+S8+T8+U8+V8+W8+X8+Y8+Z8+AA8+AB8+AC8+AD8+AE8+AF8</f>
        <v>2141050.3399999994</v>
      </c>
    </row>
    <row r="9" spans="1:34" ht="36.75" customHeight="1" x14ac:dyDescent="0.25">
      <c r="A9" s="29">
        <f t="shared" ref="A9:A28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/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36.7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36.7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64">
        <v>263.59999999999985</v>
      </c>
      <c r="G11" s="19">
        <f t="shared" si="3"/>
        <v>286.99043209876527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396735.57333333313</v>
      </c>
      <c r="U11" s="16"/>
      <c r="V11" s="9">
        <f>G11*16*86.4</f>
        <v>396735.57333333313</v>
      </c>
      <c r="W11" s="8">
        <f>G11*15*86.4</f>
        <v>371939.5999999998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790.7999999999995</v>
      </c>
      <c r="AH11" s="54">
        <f t="shared" si="6"/>
        <v>1165410.7466666661</v>
      </c>
    </row>
    <row r="12" spans="1:34" ht="36.7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64">
        <v>92.460000000000022</v>
      </c>
      <c r="G12" s="19">
        <f t="shared" si="3"/>
        <v>88.10810185185187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121800.64000000003</v>
      </c>
      <c r="S12" s="16"/>
      <c r="T12" s="9">
        <f>G12*16*86.4</f>
        <v>121800.64000000003</v>
      </c>
      <c r="U12" s="16"/>
      <c r="V12" s="9">
        <f>G12*16*86.4</f>
        <v>121800.64000000003</v>
      </c>
      <c r="W12" s="16"/>
      <c r="X12" s="9">
        <f>G12*16*86.4</f>
        <v>121800.64000000003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369.84000000000009</v>
      </c>
      <c r="AH12" s="54">
        <f t="shared" si="6"/>
        <v>487202.56000000011</v>
      </c>
    </row>
    <row r="13" spans="1:34" ht="36.7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65">
        <v>25.92</v>
      </c>
      <c r="G13" s="19">
        <f t="shared" si="3"/>
        <v>28.220000000000002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39011.328000000009</v>
      </c>
      <c r="S13" s="8">
        <f>G13*15*86.4</f>
        <v>36573.120000000003</v>
      </c>
      <c r="T13" s="10"/>
      <c r="U13" s="8">
        <f>G13*15*86.4</f>
        <v>36573.120000000003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77.760000000000005</v>
      </c>
      <c r="AH13" s="54">
        <f t="shared" si="6"/>
        <v>112157.568</v>
      </c>
    </row>
    <row r="14" spans="1:34" ht="36.7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/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36.7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64">
        <v>227.55000000000021</v>
      </c>
      <c r="G15" s="19">
        <f t="shared" si="3"/>
        <v>247.74155092592616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321073.05000000034</v>
      </c>
      <c r="R15" s="10"/>
      <c r="S15" s="8">
        <f>G15*15*86.4</f>
        <v>321073.05000000034</v>
      </c>
      <c r="T15" s="10"/>
      <c r="U15" s="8">
        <f>G15*15*86.4</f>
        <v>321073.05000000034</v>
      </c>
      <c r="V15" s="10"/>
      <c r="W15" s="8">
        <f>G15*15*86.4</f>
        <v>321073.05000000034</v>
      </c>
      <c r="X15" s="10"/>
      <c r="Y15" s="8">
        <f>G15*15*86.4</f>
        <v>321073.05000000034</v>
      </c>
      <c r="Z15" s="10"/>
      <c r="AA15" s="8">
        <f>G15*15*86.4</f>
        <v>321073.05000000034</v>
      </c>
      <c r="AB15" s="5"/>
      <c r="AC15" s="4"/>
      <c r="AD15" s="5"/>
      <c r="AE15" s="4"/>
      <c r="AF15" s="2"/>
      <c r="AG15" s="17">
        <f t="shared" si="5"/>
        <v>1365.3000000000013</v>
      </c>
      <c r="AH15" s="54">
        <f t="shared" si="6"/>
        <v>1926438.3000000019</v>
      </c>
    </row>
    <row r="16" spans="1:34" ht="36.7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64">
        <v>11.649999999999999</v>
      </c>
      <c r="G16" s="42">
        <f t="shared" si="3"/>
        <v>12.683757716049382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16438.150000000001</v>
      </c>
      <c r="T16" s="45"/>
      <c r="U16" s="47">
        <f>G16*15*86.4</f>
        <v>16438.150000000001</v>
      </c>
      <c r="V16" s="45"/>
      <c r="W16" s="47">
        <f>G16*15*86.4</f>
        <v>16438.150000000001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34.949999999999996</v>
      </c>
      <c r="AH16" s="55">
        <f t="shared" si="6"/>
        <v>49314.450000000004</v>
      </c>
    </row>
    <row r="17" spans="1:34" ht="36.75" customHeight="1" x14ac:dyDescent="0.25">
      <c r="A17" s="29">
        <f t="shared" si="4"/>
        <v>11</v>
      </c>
      <c r="B17" s="31" t="s">
        <v>47</v>
      </c>
      <c r="C17" s="21"/>
      <c r="D17" s="21"/>
      <c r="E17" s="21"/>
      <c r="F17" s="21"/>
      <c r="G17" s="21"/>
      <c r="H17" s="21"/>
      <c r="I17" s="68" t="s">
        <v>48</v>
      </c>
      <c r="J17" s="69"/>
      <c r="K17" s="69"/>
      <c r="L17" s="69"/>
      <c r="M17" s="69"/>
      <c r="N17" s="69"/>
      <c r="O17" s="70" t="s">
        <v>49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68" t="s">
        <v>48</v>
      </c>
      <c r="AC17" s="69"/>
      <c r="AD17" s="69"/>
      <c r="AE17" s="69"/>
      <c r="AF17" s="69"/>
      <c r="AG17" s="66"/>
      <c r="AH17" s="67"/>
    </row>
    <row r="18" spans="1:34" ht="36.75" customHeight="1" x14ac:dyDescent="0.25">
      <c r="A18" s="29">
        <f t="shared" si="4"/>
        <v>12</v>
      </c>
      <c r="B18" s="63" t="s">
        <v>31</v>
      </c>
      <c r="C18" s="18"/>
      <c r="D18" s="18"/>
      <c r="E18" s="18"/>
      <c r="F18" s="18"/>
      <c r="G18" s="18"/>
      <c r="H18" s="50"/>
      <c r="I18" s="57">
        <f>I7+I8+I9+I10+I11+I12+I13+I14+I15+I16+I24+I25+I26</f>
        <v>0</v>
      </c>
      <c r="J18" s="57">
        <f t="shared" ref="J18:AF18" si="7">J7+J8+J9+J10+J11+J12+J13+J14+J15+J16+J24+J25+J26</f>
        <v>0</v>
      </c>
      <c r="K18" s="57">
        <f t="shared" si="7"/>
        <v>0</v>
      </c>
      <c r="L18" s="57">
        <f t="shared" si="7"/>
        <v>0</v>
      </c>
      <c r="M18" s="57">
        <f t="shared" si="7"/>
        <v>0</v>
      </c>
      <c r="N18" s="57">
        <f t="shared" si="7"/>
        <v>0</v>
      </c>
      <c r="O18" s="57">
        <f t="shared" si="7"/>
        <v>0</v>
      </c>
      <c r="P18" s="57">
        <f t="shared" si="7"/>
        <v>0</v>
      </c>
      <c r="Q18" s="57">
        <f t="shared" si="7"/>
        <v>839069.10000000009</v>
      </c>
      <c r="R18" s="57">
        <f t="shared" si="7"/>
        <v>165159.16800000003</v>
      </c>
      <c r="S18" s="57">
        <f t="shared" si="7"/>
        <v>378159.82000000036</v>
      </c>
      <c r="T18" s="57">
        <f t="shared" si="7"/>
        <v>1071065.333333333</v>
      </c>
      <c r="U18" s="57">
        <f t="shared" si="7"/>
        <v>374084.32000000036</v>
      </c>
      <c r="V18" s="57">
        <f t="shared" si="7"/>
        <v>1075412.533333333</v>
      </c>
      <c r="W18" s="57">
        <f t="shared" si="7"/>
        <v>1231522.3499999999</v>
      </c>
      <c r="X18" s="57">
        <f t="shared" si="7"/>
        <v>121800.64000000003</v>
      </c>
      <c r="Y18" s="57">
        <f t="shared" si="7"/>
        <v>321073.05000000034</v>
      </c>
      <c r="Z18" s="57">
        <f t="shared" si="7"/>
        <v>0</v>
      </c>
      <c r="AA18" s="57">
        <f t="shared" si="7"/>
        <v>321073.05000000034</v>
      </c>
      <c r="AB18" s="57">
        <f t="shared" si="7"/>
        <v>0</v>
      </c>
      <c r="AC18" s="57">
        <f t="shared" si="7"/>
        <v>0</v>
      </c>
      <c r="AD18" s="57">
        <f t="shared" si="7"/>
        <v>0</v>
      </c>
      <c r="AE18" s="57">
        <f t="shared" si="7"/>
        <v>0</v>
      </c>
      <c r="AF18" s="57">
        <f t="shared" si="7"/>
        <v>0</v>
      </c>
      <c r="AG18" s="57">
        <f>AG7+AG8+AG9+AG10+AG11+AG12+AG13+AG14+AG15+AG16</f>
        <v>4329.5700000000006</v>
      </c>
      <c r="AH18" s="56">
        <f>I18+J18+K18+L18+M18+N18+O18+P18+Q18+R18+S18+T18+U18+V18+W18+X18+Y18+Z18+AA18+AB18+AC18+AD18+AE18+AF18</f>
        <v>5898419.3646666678</v>
      </c>
    </row>
    <row r="19" spans="1:34" ht="36.75" customHeight="1" x14ac:dyDescent="0.25">
      <c r="A19" s="29">
        <f t="shared" si="4"/>
        <v>13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6.75" customHeight="1" x14ac:dyDescent="0.25">
      <c r="A20" s="29">
        <f t="shared" si="4"/>
        <v>14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36.75" customHeight="1" x14ac:dyDescent="0.25">
      <c r="A21" s="29">
        <f t="shared" si="4"/>
        <v>15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6.75" customHeight="1" x14ac:dyDescent="0.25">
      <c r="A22" s="29">
        <f t="shared" si="4"/>
        <v>16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6.75" customHeight="1" x14ac:dyDescent="0.25">
      <c r="A23" s="29">
        <f t="shared" si="4"/>
        <v>17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6.75" customHeight="1" x14ac:dyDescent="0.25">
      <c r="A24" s="29">
        <f t="shared" si="4"/>
        <v>18</v>
      </c>
      <c r="B24" s="27" t="s">
        <v>50</v>
      </c>
      <c r="C24" s="21"/>
      <c r="D24" s="21"/>
      <c r="E24" s="21"/>
      <c r="F24" s="21"/>
      <c r="G24" s="21"/>
      <c r="H24" s="2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4" t="s">
        <v>54</v>
      </c>
      <c r="AH24" s="95"/>
    </row>
    <row r="25" spans="1:34" ht="36.75" customHeight="1" x14ac:dyDescent="0.25">
      <c r="A25" s="29">
        <f t="shared" si="4"/>
        <v>19</v>
      </c>
      <c r="B25" s="27" t="s">
        <v>51</v>
      </c>
      <c r="C25" s="21"/>
      <c r="D25" s="21"/>
      <c r="E25" s="21"/>
      <c r="F25" s="21"/>
      <c r="G25" s="21"/>
      <c r="H25" s="2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6"/>
      <c r="AH25" s="97"/>
    </row>
    <row r="26" spans="1:34" ht="36.75" customHeight="1" x14ac:dyDescent="0.25">
      <c r="A26" s="29">
        <f t="shared" si="4"/>
        <v>20</v>
      </c>
      <c r="B26" s="27" t="s">
        <v>52</v>
      </c>
      <c r="C26" s="21"/>
      <c r="D26" s="21"/>
      <c r="E26" s="21"/>
      <c r="F26" s="21"/>
      <c r="G26" s="21"/>
      <c r="H26" s="2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8"/>
      <c r="AH26" s="99"/>
    </row>
    <row r="27" spans="1:34" ht="36.75" customHeight="1" x14ac:dyDescent="0.25">
      <c r="A27" s="29">
        <f t="shared" si="4"/>
        <v>21</v>
      </c>
      <c r="B27" s="27" t="s">
        <v>37</v>
      </c>
      <c r="C27" s="21"/>
      <c r="D27" s="21"/>
      <c r="E27" s="21"/>
      <c r="F27" s="21"/>
      <c r="G27" s="21"/>
      <c r="H27" s="21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1468303.015985511</v>
      </c>
      <c r="R27" s="7">
        <f t="shared" si="20"/>
        <v>289015.17704806163</v>
      </c>
      <c r="S27" s="6">
        <f t="shared" si="20"/>
        <v>661749.0791050921</v>
      </c>
      <c r="T27" s="7">
        <f t="shared" si="20"/>
        <v>1874277.6479921134</v>
      </c>
      <c r="U27" s="6">
        <f t="shared" si="20"/>
        <v>654617.283950618</v>
      </c>
      <c r="V27" s="7">
        <f t="shared" si="20"/>
        <v>1881884.8961568857</v>
      </c>
      <c r="W27" s="6">
        <f t="shared" si="20"/>
        <v>2155064.4407696142</v>
      </c>
      <c r="X27" s="7">
        <f t="shared" si="20"/>
        <v>213141.26221662256</v>
      </c>
      <c r="Y27" s="6">
        <f t="shared" si="20"/>
        <v>561851.85185185249</v>
      </c>
      <c r="Z27" s="7">
        <f t="shared" si="20"/>
        <v>0</v>
      </c>
      <c r="AA27" s="6">
        <f t="shared" si="20"/>
        <v>561851.85185185249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10321756.506928222</v>
      </c>
    </row>
    <row r="28" spans="1:34" ht="36.75" customHeight="1" thickBot="1" x14ac:dyDescent="0.3">
      <c r="A28" s="29">
        <f t="shared" si="4"/>
        <v>22</v>
      </c>
      <c r="B28" s="28" t="s">
        <v>38</v>
      </c>
      <c r="C28" s="22"/>
      <c r="D28" s="22"/>
      <c r="E28" s="22"/>
      <c r="F28" s="22"/>
      <c r="G28" s="22"/>
      <c r="H28" s="22"/>
      <c r="I28" s="62">
        <f>I27/(15*86400)</f>
        <v>0</v>
      </c>
      <c r="J28" s="40">
        <f>J27/(15*86400)</f>
        <v>0</v>
      </c>
      <c r="K28" s="62">
        <f t="shared" ref="K28:AF28" si="21">K27/(15*86400)</f>
        <v>0</v>
      </c>
      <c r="L28" s="40">
        <f t="shared" si="21"/>
        <v>0</v>
      </c>
      <c r="M28" s="62">
        <f t="shared" si="21"/>
        <v>0</v>
      </c>
      <c r="N28" s="40">
        <f t="shared" si="21"/>
        <v>0</v>
      </c>
      <c r="O28" s="62">
        <f t="shared" si="21"/>
        <v>0</v>
      </c>
      <c r="P28" s="40">
        <f t="shared" si="21"/>
        <v>0</v>
      </c>
      <c r="Q28" s="62">
        <f t="shared" si="21"/>
        <v>1.1329498580135116</v>
      </c>
      <c r="R28" s="40">
        <f t="shared" si="21"/>
        <v>0.22300553784572658</v>
      </c>
      <c r="S28" s="62">
        <f t="shared" si="21"/>
        <v>0.51060885733417605</v>
      </c>
      <c r="T28" s="40">
        <f t="shared" si="21"/>
        <v>1.4462018888828034</v>
      </c>
      <c r="U28" s="62">
        <f t="shared" si="21"/>
        <v>0.50510592897424234</v>
      </c>
      <c r="V28" s="40">
        <f t="shared" si="21"/>
        <v>1.4520716791333994</v>
      </c>
      <c r="W28" s="62">
        <f t="shared" si="21"/>
        <v>1.6628583647913691</v>
      </c>
      <c r="X28" s="40">
        <f t="shared" si="21"/>
        <v>0.16446085047578901</v>
      </c>
      <c r="Y28" s="62">
        <f t="shared" si="21"/>
        <v>0.43352766346593558</v>
      </c>
      <c r="Z28" s="40">
        <f t="shared" si="21"/>
        <v>0</v>
      </c>
      <c r="AA28" s="62">
        <f t="shared" si="21"/>
        <v>0.43352766346593558</v>
      </c>
      <c r="AB28" s="40">
        <f t="shared" si="21"/>
        <v>0</v>
      </c>
      <c r="AC28" s="62">
        <f t="shared" si="21"/>
        <v>0</v>
      </c>
      <c r="AD28" s="40">
        <f t="shared" si="21"/>
        <v>0</v>
      </c>
      <c r="AE28" s="62">
        <f t="shared" si="21"/>
        <v>0</v>
      </c>
      <c r="AF28" s="40">
        <f t="shared" si="21"/>
        <v>0</v>
      </c>
      <c r="AG28" s="62"/>
      <c r="AH28" s="40"/>
    </row>
    <row r="29" spans="1:34" x14ac:dyDescent="0.25">
      <c r="AG29" s="52"/>
      <c r="AH29" s="52"/>
    </row>
    <row r="30" spans="1:34" x14ac:dyDescent="0.25">
      <c r="AG30" s="52"/>
      <c r="AH30" s="52"/>
    </row>
  </sheetData>
  <mergeCells count="29">
    <mergeCell ref="AG24:AH26"/>
    <mergeCell ref="O4:P4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N17"/>
    <mergeCell ref="O17:W17"/>
    <mergeCell ref="X17:AA17"/>
    <mergeCell ref="AB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</mergeCells>
  <pageMargins left="0.25" right="0.25" top="0.75" bottom="0.75" header="0.3" footer="0.3"/>
  <pageSetup paperSize="9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BFBC-E6CE-4D8E-A9DF-E1685097B17E}">
  <sheetPr>
    <tabColor rgb="FF00B050"/>
    <pageSetUpPr fitToPage="1"/>
  </sheetPr>
  <dimension ref="A1:AH30"/>
  <sheetViews>
    <sheetView view="pageBreakPreview" topLeftCell="C1" zoomScale="60" zoomScaleNormal="90" workbookViewId="0">
      <selection activeCell="N28" sqref="N2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5.42578125" style="1" bestFit="1" customWidth="1"/>
    <col min="18" max="18" width="14.7109375" style="1" bestFit="1" customWidth="1"/>
    <col min="19" max="21" width="15.85546875" style="1" bestFit="1" customWidth="1"/>
    <col min="22" max="22" width="14.85546875" style="1" bestFit="1" customWidth="1"/>
    <col min="23" max="23" width="16.5703125" style="1" bestFit="1" customWidth="1"/>
    <col min="24" max="24" width="14.7109375" style="1" bestFit="1" customWidth="1"/>
    <col min="25" max="25" width="15.42578125" style="1" bestFit="1" customWidth="1"/>
    <col min="26" max="26" width="11.140625" style="1" bestFit="1" customWidth="1"/>
    <col min="27" max="27" width="15.85546875" style="1" bestFit="1" customWidth="1"/>
    <col min="28" max="32" width="12.85546875" style="1" customWidth="1"/>
    <col min="33" max="33" width="11.28515625" style="3" customWidth="1"/>
    <col min="34" max="34" width="17.140625" style="3" customWidth="1"/>
    <col min="35" max="16384" width="9.140625" style="1"/>
  </cols>
  <sheetData>
    <row r="1" spans="1:34" ht="21.75" customHeight="1" x14ac:dyDescent="0.35">
      <c r="A1" s="80" t="s">
        <v>58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2"/>
    </row>
    <row r="2" spans="1:34" ht="21.75" customHeight="1" x14ac:dyDescent="0.25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1:34" ht="21.75" customHeight="1" thickBot="1" x14ac:dyDescent="0.3">
      <c r="A3" s="86" t="s">
        <v>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</row>
    <row r="4" spans="1:34" ht="46.5" customHeight="1" thickBot="1" x14ac:dyDescent="0.3">
      <c r="A4" s="72" t="s">
        <v>1</v>
      </c>
      <c r="B4" s="76" t="s">
        <v>2</v>
      </c>
      <c r="C4" s="76" t="s">
        <v>3</v>
      </c>
      <c r="D4" s="89" t="s">
        <v>27</v>
      </c>
      <c r="E4" s="89" t="s">
        <v>28</v>
      </c>
      <c r="F4" s="89" t="s">
        <v>29</v>
      </c>
      <c r="G4" s="89" t="s">
        <v>30</v>
      </c>
      <c r="H4" s="89" t="s">
        <v>39</v>
      </c>
      <c r="I4" s="90" t="s">
        <v>41</v>
      </c>
      <c r="J4" s="91"/>
      <c r="K4" s="90" t="s">
        <v>40</v>
      </c>
      <c r="L4" s="92"/>
      <c r="M4" s="74" t="s">
        <v>4</v>
      </c>
      <c r="N4" s="75"/>
      <c r="O4" s="74" t="s">
        <v>5</v>
      </c>
      <c r="P4" s="75"/>
      <c r="Q4" s="74" t="s">
        <v>6</v>
      </c>
      <c r="R4" s="75"/>
      <c r="S4" s="74" t="s">
        <v>7</v>
      </c>
      <c r="T4" s="75"/>
      <c r="U4" s="74" t="s">
        <v>8</v>
      </c>
      <c r="V4" s="75"/>
      <c r="W4" s="74" t="s">
        <v>9</v>
      </c>
      <c r="X4" s="75"/>
      <c r="Y4" s="74" t="s">
        <v>10</v>
      </c>
      <c r="Z4" s="75"/>
      <c r="AA4" s="74" t="s">
        <v>11</v>
      </c>
      <c r="AB4" s="75"/>
      <c r="AC4" s="74" t="s">
        <v>42</v>
      </c>
      <c r="AD4" s="75"/>
      <c r="AE4" s="74" t="s">
        <v>12</v>
      </c>
      <c r="AF4" s="75"/>
      <c r="AG4" s="78" t="s">
        <v>43</v>
      </c>
      <c r="AH4" s="79"/>
    </row>
    <row r="5" spans="1:34" ht="38.25" customHeight="1" thickBot="1" x14ac:dyDescent="0.3">
      <c r="A5" s="73"/>
      <c r="B5" s="77"/>
      <c r="C5" s="77"/>
      <c r="D5" s="77"/>
      <c r="E5" s="77"/>
      <c r="F5" s="93"/>
      <c r="G5" s="77"/>
      <c r="H5" s="93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36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4">
        <v>2.9</v>
      </c>
      <c r="G7" s="32">
        <f>E7*F7</f>
        <v>2.7635030864197527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3820.2666666666664</v>
      </c>
      <c r="S7" s="36">
        <f>G7*15*86.4</f>
        <v>3581.4999999999995</v>
      </c>
      <c r="T7" s="34"/>
      <c r="U7" s="33"/>
      <c r="V7" s="35">
        <f>G7*16*86.4</f>
        <v>3820.2666666666664</v>
      </c>
      <c r="W7" s="36">
        <f>G7*15*86.4</f>
        <v>3581.4999999999995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11.6</v>
      </c>
      <c r="AH7" s="53">
        <f>I7+J7+K7+L7+M7+N7+O7+P7+Q7+R7+S7+T7+U7+V7+W7+X7+Y7+Z7+AA7+AB7+AC7+AD7+AE7+AF7</f>
        <v>14803.533333333333</v>
      </c>
    </row>
    <row r="8" spans="1:34" ht="36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64">
        <v>549.37999999999965</v>
      </c>
      <c r="G8" s="19">
        <f t="shared" ref="G8:G16" si="3">E8*F8</f>
        <v>523.52183641975273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678484.29999999958</v>
      </c>
      <c r="R8" s="10"/>
      <c r="S8" s="16"/>
      <c r="T8" s="9">
        <f>G8*16*86.4</f>
        <v>723716.5866666662</v>
      </c>
      <c r="U8" s="16"/>
      <c r="V8" s="9">
        <f>G8*16*86.4</f>
        <v>723716.5866666662</v>
      </c>
      <c r="W8" s="8">
        <f>G8*15*86.4</f>
        <v>678484.29999999958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2197.5199999999986</v>
      </c>
      <c r="AH8" s="54">
        <f>I8+J8+K8+L8+M8+N8+O8+P8+Q8+R8+S8+T8+U8+V8+W8+X8+Y8+Z8+AA8+AB8+AC8+AD8+AE8+AF8</f>
        <v>2804401.7733333316</v>
      </c>
    </row>
    <row r="9" spans="1:34" ht="36" customHeight="1" x14ac:dyDescent="0.25">
      <c r="A9" s="29">
        <f t="shared" ref="A9:A28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/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36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36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64">
        <v>511.81</v>
      </c>
      <c r="G11" s="19">
        <f t="shared" si="3"/>
        <v>557.22523919753087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770308.1706666667</v>
      </c>
      <c r="U11" s="16"/>
      <c r="V11" s="9">
        <f>G11*16*86.4</f>
        <v>770308.1706666667</v>
      </c>
      <c r="W11" s="8">
        <f>G11*15*86.4</f>
        <v>722163.91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1535.43</v>
      </c>
      <c r="AH11" s="54">
        <f t="shared" si="6"/>
        <v>2262780.2513333336</v>
      </c>
    </row>
    <row r="12" spans="1:34" ht="36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64">
        <v>82.149999999999977</v>
      </c>
      <c r="G12" s="19">
        <f t="shared" si="3"/>
        <v>78.283371913580226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108218.93333333331</v>
      </c>
      <c r="S12" s="16"/>
      <c r="T12" s="9">
        <f>G12*16*86.4</f>
        <v>108218.93333333331</v>
      </c>
      <c r="U12" s="16"/>
      <c r="V12" s="9">
        <f>G12*16*86.4</f>
        <v>108218.93333333331</v>
      </c>
      <c r="W12" s="16"/>
      <c r="X12" s="9">
        <f>G12*16*86.4</f>
        <v>108218.93333333331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328.59999999999991</v>
      </c>
      <c r="AH12" s="54">
        <f t="shared" si="6"/>
        <v>432875.73333333322</v>
      </c>
    </row>
    <row r="13" spans="1:34" ht="36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64">
        <v>3.7</v>
      </c>
      <c r="G13" s="19">
        <f t="shared" si="3"/>
        <v>4.0283179012345682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5568.7466666666678</v>
      </c>
      <c r="S13" s="8">
        <f>G13*15*86.4</f>
        <v>5220.7000000000007</v>
      </c>
      <c r="T13" s="10"/>
      <c r="U13" s="8">
        <f>G13*15*86.4</f>
        <v>5220.7000000000007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11.100000000000001</v>
      </c>
      <c r="AH13" s="54">
        <f t="shared" si="6"/>
        <v>16010.146666666669</v>
      </c>
    </row>
    <row r="14" spans="1:34" ht="36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64">
        <v>19.55</v>
      </c>
      <c r="G14" s="19">
        <f t="shared" si="3"/>
        <v>21.284760802469137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36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64">
        <v>230.3</v>
      </c>
      <c r="G15" s="19">
        <f t="shared" si="3"/>
        <v>250.73557098765434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324953.30000000005</v>
      </c>
      <c r="R15" s="10"/>
      <c r="S15" s="8">
        <f>G15*15*86.4</f>
        <v>324953.30000000005</v>
      </c>
      <c r="T15" s="10"/>
      <c r="U15" s="8">
        <f>G15*15*86.4</f>
        <v>324953.30000000005</v>
      </c>
      <c r="V15" s="10"/>
      <c r="W15" s="8">
        <f>G15*15*86.4</f>
        <v>324953.30000000005</v>
      </c>
      <c r="X15" s="10"/>
      <c r="Y15" s="8">
        <f>G15*15*86.4</f>
        <v>324953.30000000005</v>
      </c>
      <c r="Z15" s="10"/>
      <c r="AA15" s="8">
        <f>G15*15*86.4</f>
        <v>324953.30000000005</v>
      </c>
      <c r="AB15" s="5"/>
      <c r="AC15" s="4"/>
      <c r="AD15" s="5"/>
      <c r="AE15" s="4"/>
      <c r="AF15" s="2"/>
      <c r="AG15" s="17">
        <f t="shared" si="5"/>
        <v>1381.8000000000002</v>
      </c>
      <c r="AH15" s="54">
        <f t="shared" si="6"/>
        <v>1949719.8000000003</v>
      </c>
    </row>
    <row r="16" spans="1:34" ht="36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64">
        <v>8.57</v>
      </c>
      <c r="G16" s="42">
        <f t="shared" si="3"/>
        <v>9.33045524691358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12092.27</v>
      </c>
      <c r="T16" s="45"/>
      <c r="U16" s="47">
        <f>G16*15*86.4</f>
        <v>12092.27</v>
      </c>
      <c r="V16" s="45"/>
      <c r="W16" s="47">
        <f>G16*15*86.4</f>
        <v>12092.27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25.71</v>
      </c>
      <c r="AH16" s="55">
        <f t="shared" si="6"/>
        <v>36276.81</v>
      </c>
    </row>
    <row r="17" spans="1:34" ht="36" customHeight="1" x14ac:dyDescent="0.25">
      <c r="A17" s="29">
        <f t="shared" si="4"/>
        <v>11</v>
      </c>
      <c r="B17" s="31" t="s">
        <v>47</v>
      </c>
      <c r="C17" s="21"/>
      <c r="D17" s="21"/>
      <c r="E17" s="21"/>
      <c r="F17" s="21"/>
      <c r="G17" s="21"/>
      <c r="H17" s="21"/>
      <c r="I17" s="68" t="s">
        <v>48</v>
      </c>
      <c r="J17" s="69"/>
      <c r="K17" s="69"/>
      <c r="L17" s="69"/>
      <c r="M17" s="69"/>
      <c r="N17" s="69"/>
      <c r="O17" s="70" t="s">
        <v>49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68" t="s">
        <v>48</v>
      </c>
      <c r="AC17" s="69"/>
      <c r="AD17" s="69"/>
      <c r="AE17" s="69"/>
      <c r="AF17" s="69"/>
      <c r="AG17" s="66"/>
      <c r="AH17" s="67"/>
    </row>
    <row r="18" spans="1:34" ht="36" customHeight="1" x14ac:dyDescent="0.25">
      <c r="A18" s="29">
        <f t="shared" si="4"/>
        <v>12</v>
      </c>
      <c r="B18" s="63" t="s">
        <v>31</v>
      </c>
      <c r="C18" s="18"/>
      <c r="D18" s="18"/>
      <c r="E18" s="18"/>
      <c r="F18" s="18"/>
      <c r="G18" s="18"/>
      <c r="H18" s="50"/>
      <c r="I18" s="57">
        <f>I7+I8+I9+I10+I11+I12+I13+I14+I15+I16+I24+I25+I26</f>
        <v>0</v>
      </c>
      <c r="J18" s="57">
        <f t="shared" ref="J18:AF18" si="7">J7+J8+J9+J10+J11+J12+J13+J14+J15+J16+J24+J25+J26</f>
        <v>0</v>
      </c>
      <c r="K18" s="57">
        <f t="shared" si="7"/>
        <v>0</v>
      </c>
      <c r="L18" s="57">
        <f t="shared" si="7"/>
        <v>0</v>
      </c>
      <c r="M18" s="57">
        <f t="shared" si="7"/>
        <v>0</v>
      </c>
      <c r="N18" s="57">
        <f t="shared" si="7"/>
        <v>0</v>
      </c>
      <c r="O18" s="57">
        <f t="shared" si="7"/>
        <v>0</v>
      </c>
      <c r="P18" s="57">
        <f t="shared" si="7"/>
        <v>0</v>
      </c>
      <c r="Q18" s="57">
        <f t="shared" si="7"/>
        <v>1003437.5999999996</v>
      </c>
      <c r="R18" s="57">
        <f t="shared" si="7"/>
        <v>117607.94666666664</v>
      </c>
      <c r="S18" s="57">
        <f t="shared" si="7"/>
        <v>345847.77000000008</v>
      </c>
      <c r="T18" s="57">
        <f t="shared" si="7"/>
        <v>1602243.6906666663</v>
      </c>
      <c r="U18" s="57">
        <f t="shared" si="7"/>
        <v>342266.27000000008</v>
      </c>
      <c r="V18" s="57">
        <f t="shared" si="7"/>
        <v>1606063.9573333331</v>
      </c>
      <c r="W18" s="57">
        <f t="shared" si="7"/>
        <v>1741275.2799999996</v>
      </c>
      <c r="X18" s="57">
        <f t="shared" si="7"/>
        <v>108218.93333333331</v>
      </c>
      <c r="Y18" s="57">
        <f t="shared" si="7"/>
        <v>324953.30000000005</v>
      </c>
      <c r="Z18" s="57">
        <f t="shared" si="7"/>
        <v>0</v>
      </c>
      <c r="AA18" s="57">
        <f t="shared" si="7"/>
        <v>324953.30000000005</v>
      </c>
      <c r="AB18" s="57">
        <f t="shared" si="7"/>
        <v>0</v>
      </c>
      <c r="AC18" s="57">
        <f t="shared" si="7"/>
        <v>0</v>
      </c>
      <c r="AD18" s="57">
        <f t="shared" si="7"/>
        <v>0</v>
      </c>
      <c r="AE18" s="57">
        <f t="shared" si="7"/>
        <v>0</v>
      </c>
      <c r="AF18" s="57">
        <f t="shared" si="7"/>
        <v>0</v>
      </c>
      <c r="AG18" s="57">
        <f>AG7+AG8+AG9+AG10+AG11+AG12+AG13+AG14+AG15+AG16</f>
        <v>5491.7599999999984</v>
      </c>
      <c r="AH18" s="56">
        <f>I18+J18+K18+L18+M18+N18+O18+P18+Q18+R18+S18+T18+U18+V18+W18+X18+Y18+Z18+AA18+AB18+AC18+AD18+AE18+AF18</f>
        <v>7516868.0479999986</v>
      </c>
    </row>
    <row r="19" spans="1:34" ht="36" customHeight="1" x14ac:dyDescent="0.25">
      <c r="A19" s="29">
        <f t="shared" si="4"/>
        <v>13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36" customHeight="1" x14ac:dyDescent="0.25">
      <c r="A20" s="29">
        <f t="shared" si="4"/>
        <v>14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36" customHeight="1" x14ac:dyDescent="0.25">
      <c r="A21" s="29">
        <f t="shared" si="4"/>
        <v>15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36" customHeight="1" x14ac:dyDescent="0.25">
      <c r="A22" s="29">
        <f t="shared" si="4"/>
        <v>16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36" customHeight="1" x14ac:dyDescent="0.25">
      <c r="A23" s="29">
        <f t="shared" si="4"/>
        <v>17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36" customHeight="1" x14ac:dyDescent="0.25">
      <c r="A24" s="29">
        <f t="shared" si="4"/>
        <v>18</v>
      </c>
      <c r="B24" s="27" t="s">
        <v>50</v>
      </c>
      <c r="C24" s="21"/>
      <c r="D24" s="21"/>
      <c r="E24" s="21"/>
      <c r="F24" s="21"/>
      <c r="G24" s="21"/>
      <c r="H24" s="2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4" t="s">
        <v>54</v>
      </c>
      <c r="AH24" s="95"/>
    </row>
    <row r="25" spans="1:34" ht="36" customHeight="1" x14ac:dyDescent="0.25">
      <c r="A25" s="29">
        <f t="shared" si="4"/>
        <v>19</v>
      </c>
      <c r="B25" s="27" t="s">
        <v>51</v>
      </c>
      <c r="C25" s="21"/>
      <c r="D25" s="21"/>
      <c r="E25" s="21"/>
      <c r="F25" s="21"/>
      <c r="G25" s="21"/>
      <c r="H25" s="2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6"/>
      <c r="AH25" s="97"/>
    </row>
    <row r="26" spans="1:34" ht="36" customHeight="1" x14ac:dyDescent="0.25">
      <c r="A26" s="29">
        <f t="shared" si="4"/>
        <v>20</v>
      </c>
      <c r="B26" s="27" t="s">
        <v>52</v>
      </c>
      <c r="C26" s="21"/>
      <c r="D26" s="21"/>
      <c r="E26" s="21"/>
      <c r="F26" s="21"/>
      <c r="G26" s="21"/>
      <c r="H26" s="2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8"/>
      <c r="AH26" s="99"/>
    </row>
    <row r="27" spans="1:34" ht="36" customHeight="1" x14ac:dyDescent="0.25">
      <c r="A27" s="29">
        <f t="shared" si="4"/>
        <v>21</v>
      </c>
      <c r="B27" s="27" t="s">
        <v>37</v>
      </c>
      <c r="C27" s="21"/>
      <c r="D27" s="21"/>
      <c r="E27" s="21"/>
      <c r="F27" s="21"/>
      <c r="G27" s="21"/>
      <c r="H27" s="21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1755934.5880253033</v>
      </c>
      <c r="R27" s="7">
        <f t="shared" si="20"/>
        <v>205804.38821371176</v>
      </c>
      <c r="S27" s="6">
        <f t="shared" si="20"/>
        <v>605205.60674068844</v>
      </c>
      <c r="T27" s="7">
        <f t="shared" si="20"/>
        <v>2803796.7830654494</v>
      </c>
      <c r="U27" s="6">
        <f t="shared" si="20"/>
        <v>598938.27160493843</v>
      </c>
      <c r="V27" s="7">
        <f t="shared" si="20"/>
        <v>2810481.9405435831</v>
      </c>
      <c r="W27" s="6">
        <f t="shared" si="20"/>
        <v>3047090.8120499421</v>
      </c>
      <c r="X27" s="7">
        <f t="shared" si="20"/>
        <v>189374.37476850027</v>
      </c>
      <c r="Y27" s="6">
        <f t="shared" si="20"/>
        <v>568641.97530864214</v>
      </c>
      <c r="Z27" s="7">
        <f t="shared" si="20"/>
        <v>0</v>
      </c>
      <c r="AA27" s="6">
        <f t="shared" si="20"/>
        <v>568641.97530864214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13153910.715629401</v>
      </c>
    </row>
    <row r="28" spans="1:34" ht="36" customHeight="1" thickBot="1" x14ac:dyDescent="0.3">
      <c r="A28" s="29">
        <f t="shared" si="4"/>
        <v>22</v>
      </c>
      <c r="B28" s="28" t="s">
        <v>38</v>
      </c>
      <c r="C28" s="22"/>
      <c r="D28" s="22"/>
      <c r="E28" s="22"/>
      <c r="F28" s="22"/>
      <c r="G28" s="22"/>
      <c r="H28" s="22"/>
      <c r="I28" s="62">
        <f>I27/(15*86400)</f>
        <v>0</v>
      </c>
      <c r="J28" s="40">
        <f>J27/(15*86400)</f>
        <v>0</v>
      </c>
      <c r="K28" s="62">
        <f t="shared" ref="K28:AF28" si="21">K27/(15*86400)</f>
        <v>0</v>
      </c>
      <c r="L28" s="40">
        <f t="shared" si="21"/>
        <v>0</v>
      </c>
      <c r="M28" s="62">
        <f t="shared" si="21"/>
        <v>0</v>
      </c>
      <c r="N28" s="40">
        <f t="shared" si="21"/>
        <v>0</v>
      </c>
      <c r="O28" s="62">
        <f t="shared" si="21"/>
        <v>0</v>
      </c>
      <c r="P28" s="40">
        <f t="shared" si="21"/>
        <v>0</v>
      </c>
      <c r="Q28" s="62">
        <f t="shared" si="21"/>
        <v>1.3548877994022401</v>
      </c>
      <c r="R28" s="40">
        <f t="shared" si="21"/>
        <v>0.15879968226366648</v>
      </c>
      <c r="S28" s="62">
        <f t="shared" si="21"/>
        <v>0.46697963483077809</v>
      </c>
      <c r="T28" s="40">
        <f t="shared" si="21"/>
        <v>2.1634234437233406</v>
      </c>
      <c r="U28" s="62">
        <f t="shared" si="21"/>
        <v>0.4621437280902303</v>
      </c>
      <c r="V28" s="40">
        <f t="shared" si="21"/>
        <v>2.168581744246592</v>
      </c>
      <c r="W28" s="62">
        <f t="shared" si="21"/>
        <v>2.3511503179397701</v>
      </c>
      <c r="X28" s="40">
        <f t="shared" si="21"/>
        <v>0.14612220275347243</v>
      </c>
      <c r="Y28" s="62">
        <f t="shared" si="21"/>
        <v>0.43876695625666834</v>
      </c>
      <c r="Z28" s="40">
        <f t="shared" si="21"/>
        <v>0</v>
      </c>
      <c r="AA28" s="62">
        <f t="shared" si="21"/>
        <v>0.43876695625666834</v>
      </c>
      <c r="AB28" s="40">
        <f t="shared" si="21"/>
        <v>0</v>
      </c>
      <c r="AC28" s="62">
        <f t="shared" si="21"/>
        <v>0</v>
      </c>
      <c r="AD28" s="40">
        <f t="shared" si="21"/>
        <v>0</v>
      </c>
      <c r="AE28" s="62">
        <f t="shared" si="21"/>
        <v>0</v>
      </c>
      <c r="AF28" s="40">
        <f t="shared" si="21"/>
        <v>0</v>
      </c>
      <c r="AG28" s="62"/>
      <c r="AH28" s="40"/>
    </row>
    <row r="29" spans="1:34" x14ac:dyDescent="0.25">
      <c r="AG29" s="52"/>
      <c r="AH29" s="52"/>
    </row>
    <row r="30" spans="1:34" x14ac:dyDescent="0.25">
      <c r="AG30" s="52"/>
      <c r="AH30" s="52"/>
    </row>
  </sheetData>
  <mergeCells count="29">
    <mergeCell ref="AG24:AH26"/>
    <mergeCell ref="O4:P4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N17"/>
    <mergeCell ref="O17:W17"/>
    <mergeCell ref="X17:AA17"/>
    <mergeCell ref="AB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</mergeCells>
  <conditionalFormatting sqref="B25:B26">
    <cfRule type="duplicateValues" dxfId="3" priority="1"/>
  </conditionalFormatting>
  <pageMargins left="0.25" right="0.25" top="0.75" bottom="0.75" header="0.3" footer="0.3"/>
  <pageSetup paperSize="9" scale="3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C95C-0D6D-43CA-A7C7-DB90A2E56DFE}">
  <sheetPr>
    <tabColor rgb="FF00B050"/>
    <pageSetUpPr fitToPage="1"/>
  </sheetPr>
  <dimension ref="A1:AH31"/>
  <sheetViews>
    <sheetView view="pageBreakPreview" topLeftCell="A2" zoomScale="60" zoomScaleNormal="90" workbookViewId="0">
      <selection activeCell="N31" sqref="N3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5.42578125" style="1" bestFit="1" customWidth="1"/>
    <col min="18" max="18" width="14.7109375" style="1" bestFit="1" customWidth="1"/>
    <col min="19" max="21" width="15.85546875" style="1" bestFit="1" customWidth="1"/>
    <col min="22" max="22" width="14.85546875" style="1" bestFit="1" customWidth="1"/>
    <col min="23" max="23" width="16.5703125" style="1" bestFit="1" customWidth="1"/>
    <col min="24" max="24" width="14.7109375" style="1" bestFit="1" customWidth="1"/>
    <col min="25" max="25" width="15.42578125" style="1" bestFit="1" customWidth="1"/>
    <col min="26" max="26" width="11.140625" style="1" bestFit="1" customWidth="1"/>
    <col min="27" max="27" width="15.85546875" style="1" bestFit="1" customWidth="1"/>
    <col min="28" max="32" width="12.8554687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48" customHeight="1" thickBot="1" x14ac:dyDescent="0.4">
      <c r="A1" s="71" t="s">
        <v>46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34" ht="21.75" customHeight="1" x14ac:dyDescent="0.35">
      <c r="A2" s="80" t="s">
        <v>60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2"/>
    </row>
    <row r="3" spans="1:34" ht="21.75" customHeight="1" x14ac:dyDescent="0.25">
      <c r="A3" s="83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</row>
    <row r="4" spans="1:34" ht="21.75" customHeight="1" thickBot="1" x14ac:dyDescent="0.3">
      <c r="A4" s="86" t="s">
        <v>26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8"/>
    </row>
    <row r="5" spans="1:34" ht="46.5" customHeight="1" thickBot="1" x14ac:dyDescent="0.3">
      <c r="A5" s="72" t="s">
        <v>1</v>
      </c>
      <c r="B5" s="76" t="s">
        <v>2</v>
      </c>
      <c r="C5" s="76" t="s">
        <v>3</v>
      </c>
      <c r="D5" s="89" t="s">
        <v>27</v>
      </c>
      <c r="E5" s="89" t="s">
        <v>28</v>
      </c>
      <c r="F5" s="89" t="s">
        <v>29</v>
      </c>
      <c r="G5" s="89" t="s">
        <v>30</v>
      </c>
      <c r="H5" s="89" t="s">
        <v>39</v>
      </c>
      <c r="I5" s="90" t="s">
        <v>41</v>
      </c>
      <c r="J5" s="91"/>
      <c r="K5" s="90" t="s">
        <v>40</v>
      </c>
      <c r="L5" s="92"/>
      <c r="M5" s="74" t="s">
        <v>4</v>
      </c>
      <c r="N5" s="75"/>
      <c r="O5" s="74" t="s">
        <v>5</v>
      </c>
      <c r="P5" s="75"/>
      <c r="Q5" s="74" t="s">
        <v>6</v>
      </c>
      <c r="R5" s="75"/>
      <c r="S5" s="74" t="s">
        <v>7</v>
      </c>
      <c r="T5" s="75"/>
      <c r="U5" s="74" t="s">
        <v>8</v>
      </c>
      <c r="V5" s="75"/>
      <c r="W5" s="74" t="s">
        <v>9</v>
      </c>
      <c r="X5" s="75"/>
      <c r="Y5" s="74" t="s">
        <v>10</v>
      </c>
      <c r="Z5" s="75"/>
      <c r="AA5" s="74" t="s">
        <v>11</v>
      </c>
      <c r="AB5" s="75"/>
      <c r="AC5" s="74" t="s">
        <v>42</v>
      </c>
      <c r="AD5" s="75"/>
      <c r="AE5" s="74" t="s">
        <v>12</v>
      </c>
      <c r="AF5" s="75"/>
      <c r="AG5" s="78" t="s">
        <v>43</v>
      </c>
      <c r="AH5" s="79"/>
    </row>
    <row r="6" spans="1:34" ht="38.25" customHeight="1" thickBot="1" x14ac:dyDescent="0.3">
      <c r="A6" s="73"/>
      <c r="B6" s="77"/>
      <c r="C6" s="77"/>
      <c r="D6" s="77"/>
      <c r="E6" s="77"/>
      <c r="F6" s="93"/>
      <c r="G6" s="77"/>
      <c r="H6" s="93"/>
      <c r="I6" s="24" t="s">
        <v>13</v>
      </c>
      <c r="J6" s="25" t="s">
        <v>14</v>
      </c>
      <c r="K6" s="24" t="s">
        <v>13</v>
      </c>
      <c r="L6" s="26" t="s">
        <v>14</v>
      </c>
      <c r="M6" s="24" t="s">
        <v>13</v>
      </c>
      <c r="N6" s="25" t="s">
        <v>14</v>
      </c>
      <c r="O6" s="24" t="s">
        <v>13</v>
      </c>
      <c r="P6" s="25" t="s">
        <v>15</v>
      </c>
      <c r="Q6" s="24" t="s">
        <v>13</v>
      </c>
      <c r="R6" s="30" t="s">
        <v>14</v>
      </c>
      <c r="S6" s="24" t="s">
        <v>13</v>
      </c>
      <c r="T6" s="25" t="s">
        <v>15</v>
      </c>
      <c r="U6" s="24" t="s">
        <v>13</v>
      </c>
      <c r="V6" s="25" t="s">
        <v>14</v>
      </c>
      <c r="W6" s="24" t="s">
        <v>13</v>
      </c>
      <c r="X6" s="25" t="s">
        <v>14</v>
      </c>
      <c r="Y6" s="24" t="s">
        <v>13</v>
      </c>
      <c r="Z6" s="25" t="s">
        <v>15</v>
      </c>
      <c r="AA6" s="24" t="s">
        <v>13</v>
      </c>
      <c r="AB6" s="25" t="s">
        <v>14</v>
      </c>
      <c r="AC6" s="24" t="s">
        <v>13</v>
      </c>
      <c r="AD6" s="25" t="s">
        <v>15</v>
      </c>
      <c r="AE6" s="24" t="s">
        <v>13</v>
      </c>
      <c r="AF6" s="25" t="s">
        <v>14</v>
      </c>
      <c r="AG6" s="51" t="s">
        <v>44</v>
      </c>
      <c r="AH6" s="51" t="s">
        <v>45</v>
      </c>
    </row>
    <row r="7" spans="1:34" ht="16.5" customHeight="1" thickBot="1" x14ac:dyDescent="0.3">
      <c r="A7" s="15">
        <v>1</v>
      </c>
      <c r="B7" s="15">
        <f>A7+1</f>
        <v>2</v>
      </c>
      <c r="C7" s="15">
        <f t="shared" ref="C7:AH7" si="0">B7+1</f>
        <v>3</v>
      </c>
      <c r="D7" s="15">
        <f t="shared" si="0"/>
        <v>4</v>
      </c>
      <c r="E7" s="15">
        <f t="shared" si="0"/>
        <v>5</v>
      </c>
      <c r="F7" s="15">
        <f t="shared" si="0"/>
        <v>6</v>
      </c>
      <c r="G7" s="15">
        <f t="shared" si="0"/>
        <v>7</v>
      </c>
      <c r="H7" s="15">
        <f t="shared" si="0"/>
        <v>8</v>
      </c>
      <c r="I7" s="15">
        <f t="shared" si="0"/>
        <v>9</v>
      </c>
      <c r="J7" s="15">
        <f t="shared" si="0"/>
        <v>10</v>
      </c>
      <c r="K7" s="15">
        <f t="shared" si="0"/>
        <v>11</v>
      </c>
      <c r="L7" s="15">
        <f t="shared" si="0"/>
        <v>12</v>
      </c>
      <c r="M7" s="15">
        <f t="shared" si="0"/>
        <v>13</v>
      </c>
      <c r="N7" s="15">
        <f t="shared" si="0"/>
        <v>14</v>
      </c>
      <c r="O7" s="15">
        <f t="shared" si="0"/>
        <v>15</v>
      </c>
      <c r="P7" s="15">
        <f t="shared" si="0"/>
        <v>16</v>
      </c>
      <c r="Q7" s="15">
        <f t="shared" si="0"/>
        <v>17</v>
      </c>
      <c r="R7" s="15">
        <f t="shared" si="0"/>
        <v>18</v>
      </c>
      <c r="S7" s="15">
        <f t="shared" si="0"/>
        <v>19</v>
      </c>
      <c r="T7" s="15">
        <f t="shared" si="0"/>
        <v>20</v>
      </c>
      <c r="U7" s="15">
        <f t="shared" si="0"/>
        <v>21</v>
      </c>
      <c r="V7" s="15">
        <f t="shared" si="0"/>
        <v>22</v>
      </c>
      <c r="W7" s="15">
        <f t="shared" si="0"/>
        <v>23</v>
      </c>
      <c r="X7" s="15">
        <f t="shared" si="0"/>
        <v>24</v>
      </c>
      <c r="Y7" s="15">
        <f t="shared" si="0"/>
        <v>25</v>
      </c>
      <c r="Z7" s="15">
        <f t="shared" si="0"/>
        <v>26</v>
      </c>
      <c r="AA7" s="15">
        <f t="shared" si="0"/>
        <v>27</v>
      </c>
      <c r="AB7" s="15">
        <f t="shared" si="0"/>
        <v>28</v>
      </c>
      <c r="AC7" s="15">
        <f t="shared" si="0"/>
        <v>29</v>
      </c>
      <c r="AD7" s="15">
        <f t="shared" si="0"/>
        <v>30</v>
      </c>
      <c r="AE7" s="15">
        <f t="shared" si="0"/>
        <v>31</v>
      </c>
      <c r="AF7" s="15">
        <f t="shared" si="0"/>
        <v>32</v>
      </c>
      <c r="AG7" s="15">
        <f t="shared" si="0"/>
        <v>33</v>
      </c>
      <c r="AH7" s="15">
        <f t="shared" si="0"/>
        <v>34</v>
      </c>
    </row>
    <row r="8" spans="1:34" ht="34.5" customHeight="1" x14ac:dyDescent="0.25">
      <c r="A8" s="41">
        <v>1</v>
      </c>
      <c r="B8" s="31" t="s">
        <v>16</v>
      </c>
      <c r="C8" s="32">
        <v>1235</v>
      </c>
      <c r="D8" s="32">
        <f>C8/86.4</f>
        <v>14.293981481481481</v>
      </c>
      <c r="E8" s="32">
        <f>D8/15</f>
        <v>0.95293209876543206</v>
      </c>
      <c r="F8" s="64">
        <v>2.2500000000000004</v>
      </c>
      <c r="G8" s="32">
        <f>E8*F8</f>
        <v>2.1440972222222228</v>
      </c>
      <c r="H8" s="32">
        <v>4</v>
      </c>
      <c r="I8" s="37"/>
      <c r="J8" s="38"/>
      <c r="K8" s="37"/>
      <c r="L8" s="38"/>
      <c r="M8" s="37"/>
      <c r="N8" s="38"/>
      <c r="O8" s="33"/>
      <c r="P8" s="34"/>
      <c r="Q8" s="33"/>
      <c r="R8" s="35">
        <f>G8*16*86.4</f>
        <v>2964.0000000000009</v>
      </c>
      <c r="S8" s="36">
        <f>G8*15*86.4</f>
        <v>2778.7500000000009</v>
      </c>
      <c r="T8" s="34"/>
      <c r="U8" s="33"/>
      <c r="V8" s="35">
        <f>G8*16*86.4</f>
        <v>2964.0000000000009</v>
      </c>
      <c r="W8" s="36">
        <f>G8*15*86.4</f>
        <v>2778.7500000000009</v>
      </c>
      <c r="X8" s="34"/>
      <c r="Y8" s="33"/>
      <c r="Z8" s="34"/>
      <c r="AA8" s="33"/>
      <c r="AB8" s="38"/>
      <c r="AC8" s="37"/>
      <c r="AD8" s="38"/>
      <c r="AE8" s="37"/>
      <c r="AF8" s="48"/>
      <c r="AG8" s="58">
        <f>F8*H8</f>
        <v>9.0000000000000018</v>
      </c>
      <c r="AH8" s="53">
        <f>I8+J8+K8+L8+M8+N8+O8+P8+Q8+R8+S8+T8+U8+V8+W8+X8+Y8+Z8+AA8+AB8+AC8+AD8+AE8+AF8</f>
        <v>11485.500000000004</v>
      </c>
    </row>
    <row r="9" spans="1:34" ht="34.5" customHeight="1" x14ac:dyDescent="0.25">
      <c r="A9" s="29">
        <f>A8+1</f>
        <v>2</v>
      </c>
      <c r="B9" s="27" t="s">
        <v>17</v>
      </c>
      <c r="C9" s="19">
        <v>1235</v>
      </c>
      <c r="D9" s="19">
        <f t="shared" ref="D9:D17" si="1">C9/86.4</f>
        <v>14.293981481481481</v>
      </c>
      <c r="E9" s="19">
        <f t="shared" ref="E9:E17" si="2">D9/15</f>
        <v>0.95293209876543206</v>
      </c>
      <c r="F9" s="64">
        <v>68.519999999999982</v>
      </c>
      <c r="G9" s="19">
        <f t="shared" ref="G9:G17" si="3">E9*F9</f>
        <v>65.294907407407393</v>
      </c>
      <c r="H9" s="19">
        <v>4</v>
      </c>
      <c r="I9" s="4"/>
      <c r="J9" s="5"/>
      <c r="K9" s="4"/>
      <c r="L9" s="5"/>
      <c r="M9" s="4"/>
      <c r="N9" s="5"/>
      <c r="O9" s="16"/>
      <c r="P9" s="10"/>
      <c r="Q9" s="8">
        <f>G9*15*86.4</f>
        <v>84622.199999999983</v>
      </c>
      <c r="R9" s="10"/>
      <c r="S9" s="16"/>
      <c r="T9" s="9">
        <f>G9*16*86.4</f>
        <v>90263.679999999993</v>
      </c>
      <c r="U9" s="16"/>
      <c r="V9" s="9">
        <f>G9*16*86.4</f>
        <v>90263.679999999993</v>
      </c>
      <c r="W9" s="8">
        <f>G9*15*86.4</f>
        <v>84622.199999999983</v>
      </c>
      <c r="X9" s="10"/>
      <c r="Y9" s="16"/>
      <c r="Z9" s="10"/>
      <c r="AA9" s="16"/>
      <c r="AB9" s="5"/>
      <c r="AC9" s="4"/>
      <c r="AD9" s="5"/>
      <c r="AE9" s="4"/>
      <c r="AF9" s="2"/>
      <c r="AG9" s="17">
        <f>F9*H9</f>
        <v>274.07999999999993</v>
      </c>
      <c r="AH9" s="54">
        <f>I9+J9+K9+L9+M9+N9+O9+P9+Q9+R9+S9+T9+U9+V9+W9+X9+Y9+Z9+AA9+AB9+AC9+AD9+AE9+AF9</f>
        <v>349771.75999999989</v>
      </c>
    </row>
    <row r="10" spans="1:34" ht="34.5" customHeight="1" x14ac:dyDescent="0.25">
      <c r="A10" s="29">
        <f t="shared" ref="A10:A29" si="4">A9+1</f>
        <v>3</v>
      </c>
      <c r="B10" s="27" t="s">
        <v>18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16"/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8">
        <f>G10*15*86.4</f>
        <v>0</v>
      </c>
      <c r="AB10" s="5"/>
      <c r="AC10" s="4"/>
      <c r="AD10" s="5"/>
      <c r="AE10" s="4"/>
      <c r="AF10" s="2"/>
      <c r="AG10" s="17">
        <f t="shared" ref="AG10:AG16" si="5">F10*H10</f>
        <v>0</v>
      </c>
      <c r="AH10" s="54">
        <f t="shared" ref="AH10:AH17" si="6">I10+J10+K10+L10+M10+N10+O10+P10+Q10+R10+S10+T10+U10+V10+W10+X10+Y10+Z10+AA10+AB10+AC10+AD10+AE10+AF10</f>
        <v>0</v>
      </c>
    </row>
    <row r="11" spans="1:34" ht="34.5" customHeight="1" x14ac:dyDescent="0.25">
      <c r="A11" s="29">
        <f t="shared" si="4"/>
        <v>4</v>
      </c>
      <c r="B11" s="27" t="s">
        <v>19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19"/>
      <c r="G11" s="19">
        <f t="shared" si="3"/>
        <v>0</v>
      </c>
      <c r="H11" s="19">
        <v>2</v>
      </c>
      <c r="I11" s="4"/>
      <c r="J11" s="5"/>
      <c r="K11" s="4"/>
      <c r="L11" s="5"/>
      <c r="M11" s="4"/>
      <c r="N11" s="5"/>
      <c r="O11" s="8">
        <f>G11*15*86.4</f>
        <v>0</v>
      </c>
      <c r="P11" s="10"/>
      <c r="Q11" s="8">
        <f>G11*15*86.4</f>
        <v>0</v>
      </c>
      <c r="R11" s="10"/>
      <c r="S11" s="16"/>
      <c r="T11" s="10"/>
      <c r="U11" s="16"/>
      <c r="V11" s="10"/>
      <c r="W11" s="16"/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0</v>
      </c>
      <c r="AH11" s="54">
        <f t="shared" si="6"/>
        <v>0</v>
      </c>
    </row>
    <row r="12" spans="1:34" ht="34.5" customHeight="1" x14ac:dyDescent="0.25">
      <c r="A12" s="29">
        <f t="shared" si="4"/>
        <v>5</v>
      </c>
      <c r="B12" s="27" t="s">
        <v>25</v>
      </c>
      <c r="C12" s="19">
        <v>1411</v>
      </c>
      <c r="D12" s="19">
        <f t="shared" si="1"/>
        <v>16.331018518518519</v>
      </c>
      <c r="E12" s="19">
        <f t="shared" si="2"/>
        <v>1.0887345679012346</v>
      </c>
      <c r="F12" s="64">
        <v>30.599999999999998</v>
      </c>
      <c r="G12" s="19">
        <f t="shared" si="3"/>
        <v>33.315277777777773</v>
      </c>
      <c r="H12" s="19">
        <v>3</v>
      </c>
      <c r="I12" s="4"/>
      <c r="J12" s="5"/>
      <c r="K12" s="4"/>
      <c r="L12" s="5"/>
      <c r="M12" s="4"/>
      <c r="N12" s="5"/>
      <c r="O12" s="16"/>
      <c r="P12" s="10"/>
      <c r="Q12" s="16"/>
      <c r="R12" s="10"/>
      <c r="S12" s="16"/>
      <c r="T12" s="9">
        <f>G12*16*86.4</f>
        <v>46055.039999999994</v>
      </c>
      <c r="U12" s="16"/>
      <c r="V12" s="9">
        <f>G12*16*86.4</f>
        <v>46055.039999999994</v>
      </c>
      <c r="W12" s="8">
        <f>G12*15*86.4</f>
        <v>43176.599999999991</v>
      </c>
      <c r="X12" s="10"/>
      <c r="Y12" s="16"/>
      <c r="Z12" s="10"/>
      <c r="AA12" s="16"/>
      <c r="AB12" s="5"/>
      <c r="AC12" s="4"/>
      <c r="AD12" s="5"/>
      <c r="AE12" s="4"/>
      <c r="AF12" s="2"/>
      <c r="AG12" s="17">
        <f t="shared" si="5"/>
        <v>91.8</v>
      </c>
      <c r="AH12" s="54">
        <f t="shared" si="6"/>
        <v>135286.68</v>
      </c>
    </row>
    <row r="13" spans="1:34" ht="34.5" customHeight="1" x14ac:dyDescent="0.25">
      <c r="A13" s="29">
        <f t="shared" si="4"/>
        <v>6</v>
      </c>
      <c r="B13" s="27" t="s">
        <v>20</v>
      </c>
      <c r="C13" s="19">
        <v>1235</v>
      </c>
      <c r="D13" s="19">
        <f t="shared" si="1"/>
        <v>14.293981481481481</v>
      </c>
      <c r="E13" s="19">
        <f t="shared" si="2"/>
        <v>0.95293209876543206</v>
      </c>
      <c r="F13" s="64">
        <v>1.7000000000000002</v>
      </c>
      <c r="G13" s="19">
        <f t="shared" si="3"/>
        <v>1.6199845679012346</v>
      </c>
      <c r="H13" s="19">
        <v>4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2239.4666666666667</v>
      </c>
      <c r="S13" s="16"/>
      <c r="T13" s="9">
        <f>G13*16*86.4</f>
        <v>2239.4666666666667</v>
      </c>
      <c r="U13" s="16"/>
      <c r="V13" s="9">
        <f>G13*16*86.4</f>
        <v>2239.4666666666667</v>
      </c>
      <c r="W13" s="16"/>
      <c r="X13" s="9">
        <f>G13*16*86.4</f>
        <v>2239.4666666666667</v>
      </c>
      <c r="Y13" s="16"/>
      <c r="Z13" s="10"/>
      <c r="AA13" s="16"/>
      <c r="AB13" s="5"/>
      <c r="AC13" s="4"/>
      <c r="AD13" s="5"/>
      <c r="AE13" s="4"/>
      <c r="AF13" s="2"/>
      <c r="AG13" s="17">
        <f t="shared" si="5"/>
        <v>6.8000000000000007</v>
      </c>
      <c r="AH13" s="54">
        <f t="shared" si="6"/>
        <v>8957.8666666666668</v>
      </c>
    </row>
    <row r="14" spans="1:34" ht="34.5" customHeight="1" x14ac:dyDescent="0.25">
      <c r="A14" s="29">
        <f t="shared" si="4"/>
        <v>7</v>
      </c>
      <c r="B14" s="27" t="s">
        <v>21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64">
        <v>3.98</v>
      </c>
      <c r="G14" s="19">
        <f t="shared" si="3"/>
        <v>4.3331635802469135</v>
      </c>
      <c r="H14" s="19">
        <v>3</v>
      </c>
      <c r="I14" s="4"/>
      <c r="J14" s="5"/>
      <c r="K14" s="4"/>
      <c r="L14" s="5"/>
      <c r="M14" s="4"/>
      <c r="N14" s="5"/>
      <c r="O14" s="16"/>
      <c r="P14" s="10"/>
      <c r="Q14" s="16"/>
      <c r="R14" s="9">
        <f>G14*16*86.4</f>
        <v>5990.1653333333334</v>
      </c>
      <c r="S14" s="8">
        <f>G14*15*86.4</f>
        <v>5615.78</v>
      </c>
      <c r="T14" s="10"/>
      <c r="U14" s="8">
        <f>G14*15*86.4</f>
        <v>5615.78</v>
      </c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11.94</v>
      </c>
      <c r="AH14" s="54">
        <f t="shared" si="6"/>
        <v>17221.725333333332</v>
      </c>
    </row>
    <row r="15" spans="1:34" ht="34.5" customHeight="1" x14ac:dyDescent="0.25">
      <c r="A15" s="29">
        <f t="shared" si="4"/>
        <v>8</v>
      </c>
      <c r="B15" s="27" t="s">
        <v>22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/>
      <c r="G15" s="19">
        <f t="shared" si="3"/>
        <v>0</v>
      </c>
      <c r="H15" s="19"/>
      <c r="I15" s="4"/>
      <c r="J15" s="5"/>
      <c r="K15" s="4"/>
      <c r="L15" s="5"/>
      <c r="M15" s="4"/>
      <c r="N15" s="5"/>
      <c r="O15" s="16"/>
      <c r="P15" s="10"/>
      <c r="Q15" s="16"/>
      <c r="R15" s="10"/>
      <c r="S15" s="16"/>
      <c r="T15" s="10"/>
      <c r="U15" s="16"/>
      <c r="V15" s="10"/>
      <c r="W15" s="16"/>
      <c r="X15" s="10"/>
      <c r="Y15" s="16"/>
      <c r="Z15" s="10"/>
      <c r="AA15" s="16"/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34.5" customHeight="1" x14ac:dyDescent="0.25">
      <c r="A16" s="29">
        <f t="shared" si="4"/>
        <v>9</v>
      </c>
      <c r="B16" s="27" t="s">
        <v>23</v>
      </c>
      <c r="C16" s="19">
        <v>1411</v>
      </c>
      <c r="D16" s="19">
        <f t="shared" si="1"/>
        <v>16.331018518518519</v>
      </c>
      <c r="E16" s="19">
        <f t="shared" si="2"/>
        <v>1.0887345679012346</v>
      </c>
      <c r="F16" s="64">
        <v>8.7399999999999984</v>
      </c>
      <c r="G16" s="19">
        <f t="shared" si="3"/>
        <v>9.5155401234567893</v>
      </c>
      <c r="H16" s="19">
        <v>6</v>
      </c>
      <c r="I16" s="4"/>
      <c r="J16" s="5"/>
      <c r="K16" s="4"/>
      <c r="L16" s="5"/>
      <c r="M16" s="4"/>
      <c r="N16" s="5"/>
      <c r="O16" s="16"/>
      <c r="P16" s="10"/>
      <c r="Q16" s="8">
        <f>G16*15*86.4</f>
        <v>12332.14</v>
      </c>
      <c r="R16" s="10"/>
      <c r="S16" s="8">
        <f>G16*15*86.4</f>
        <v>12332.14</v>
      </c>
      <c r="T16" s="10"/>
      <c r="U16" s="8">
        <f>G16*15*86.4</f>
        <v>12332.14</v>
      </c>
      <c r="V16" s="10"/>
      <c r="W16" s="8">
        <f>G16*15*86.4</f>
        <v>12332.14</v>
      </c>
      <c r="X16" s="10"/>
      <c r="Y16" s="8">
        <f>G16*15*86.4</f>
        <v>12332.14</v>
      </c>
      <c r="Z16" s="10"/>
      <c r="AA16" s="8">
        <f>G16*15*86.4</f>
        <v>12332.14</v>
      </c>
      <c r="AB16" s="5"/>
      <c r="AC16" s="4"/>
      <c r="AD16" s="5"/>
      <c r="AE16" s="4"/>
      <c r="AF16" s="2"/>
      <c r="AG16" s="17">
        <f t="shared" si="5"/>
        <v>52.439999999999991</v>
      </c>
      <c r="AH16" s="54">
        <f t="shared" si="6"/>
        <v>73992.84</v>
      </c>
    </row>
    <row r="17" spans="1:34" ht="34.5" customHeight="1" thickBot="1" x14ac:dyDescent="0.3">
      <c r="A17" s="29">
        <f t="shared" si="4"/>
        <v>10</v>
      </c>
      <c r="B17" s="28" t="s">
        <v>24</v>
      </c>
      <c r="C17" s="42">
        <v>1411</v>
      </c>
      <c r="D17" s="42">
        <f t="shared" si="1"/>
        <v>16.331018518518519</v>
      </c>
      <c r="E17" s="42">
        <f t="shared" si="2"/>
        <v>1.0887345679012346</v>
      </c>
      <c r="F17" s="64">
        <v>9.7899999999999991</v>
      </c>
      <c r="G17" s="42">
        <f t="shared" si="3"/>
        <v>10.658711419753086</v>
      </c>
      <c r="H17" s="42">
        <v>3</v>
      </c>
      <c r="I17" s="43"/>
      <c r="J17" s="44"/>
      <c r="K17" s="43"/>
      <c r="L17" s="44"/>
      <c r="M17" s="43"/>
      <c r="N17" s="44"/>
      <c r="O17" s="46"/>
      <c r="P17" s="45"/>
      <c r="Q17" s="46"/>
      <c r="R17" s="45"/>
      <c r="S17" s="47">
        <f>G17*15*86.4</f>
        <v>13813.69</v>
      </c>
      <c r="T17" s="45"/>
      <c r="U17" s="47">
        <f>G17*15*86.4</f>
        <v>13813.69</v>
      </c>
      <c r="V17" s="45"/>
      <c r="W17" s="47">
        <f>G17*15*86.4</f>
        <v>13813.69</v>
      </c>
      <c r="X17" s="45"/>
      <c r="Y17" s="46"/>
      <c r="Z17" s="45"/>
      <c r="AA17" s="46"/>
      <c r="AB17" s="44"/>
      <c r="AC17" s="43"/>
      <c r="AD17" s="44"/>
      <c r="AE17" s="43"/>
      <c r="AF17" s="49"/>
      <c r="AG17" s="59">
        <f>F17*H17</f>
        <v>29.369999999999997</v>
      </c>
      <c r="AH17" s="55">
        <f t="shared" si="6"/>
        <v>41441.07</v>
      </c>
    </row>
    <row r="18" spans="1:34" ht="34.5" customHeight="1" x14ac:dyDescent="0.25">
      <c r="A18" s="29">
        <f t="shared" si="4"/>
        <v>11</v>
      </c>
      <c r="B18" s="31" t="s">
        <v>47</v>
      </c>
      <c r="C18" s="21"/>
      <c r="D18" s="21"/>
      <c r="E18" s="21"/>
      <c r="F18" s="21"/>
      <c r="G18" s="21"/>
      <c r="H18" s="21"/>
      <c r="I18" s="68" t="s">
        <v>48</v>
      </c>
      <c r="J18" s="69"/>
      <c r="K18" s="69"/>
      <c r="L18" s="69"/>
      <c r="M18" s="69"/>
      <c r="N18" s="69"/>
      <c r="O18" s="70" t="s">
        <v>49</v>
      </c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68" t="s">
        <v>48</v>
      </c>
      <c r="AC18" s="69"/>
      <c r="AD18" s="69"/>
      <c r="AE18" s="69"/>
      <c r="AF18" s="69"/>
      <c r="AG18" s="66"/>
      <c r="AH18" s="67"/>
    </row>
    <row r="19" spans="1:34" ht="34.5" customHeight="1" x14ac:dyDescent="0.25">
      <c r="A19" s="29">
        <f t="shared" si="4"/>
        <v>12</v>
      </c>
      <c r="B19" s="63" t="s">
        <v>31</v>
      </c>
      <c r="C19" s="18"/>
      <c r="D19" s="18"/>
      <c r="E19" s="18"/>
      <c r="F19" s="18"/>
      <c r="G19" s="18"/>
      <c r="H19" s="50"/>
      <c r="I19" s="57">
        <f>I8+I9+I10+I11+I12+I13+I14+I15+I16+I17+I25+I26+I27</f>
        <v>0</v>
      </c>
      <c r="J19" s="57">
        <f t="shared" ref="J19:AF19" si="7">J8+J9+J10+J11+J12+J13+J14+J15+J16+J17+J25+J26+J27</f>
        <v>0</v>
      </c>
      <c r="K19" s="57">
        <f t="shared" si="7"/>
        <v>0</v>
      </c>
      <c r="L19" s="57">
        <f t="shared" si="7"/>
        <v>0</v>
      </c>
      <c r="M19" s="57">
        <f t="shared" si="7"/>
        <v>0</v>
      </c>
      <c r="N19" s="57">
        <f t="shared" si="7"/>
        <v>0</v>
      </c>
      <c r="O19" s="57">
        <f t="shared" si="7"/>
        <v>0</v>
      </c>
      <c r="P19" s="57">
        <f t="shared" si="7"/>
        <v>0</v>
      </c>
      <c r="Q19" s="57">
        <f t="shared" si="7"/>
        <v>96954.339999999982</v>
      </c>
      <c r="R19" s="57">
        <f t="shared" si="7"/>
        <v>11193.632000000001</v>
      </c>
      <c r="S19" s="57">
        <f t="shared" si="7"/>
        <v>34540.36</v>
      </c>
      <c r="T19" s="57">
        <f t="shared" si="7"/>
        <v>138558.18666666665</v>
      </c>
      <c r="U19" s="57">
        <f t="shared" si="7"/>
        <v>31761.61</v>
      </c>
      <c r="V19" s="57">
        <f t="shared" si="7"/>
        <v>141522.18666666665</v>
      </c>
      <c r="W19" s="57">
        <f t="shared" si="7"/>
        <v>156723.37999999998</v>
      </c>
      <c r="X19" s="57">
        <f t="shared" si="7"/>
        <v>2239.4666666666667</v>
      </c>
      <c r="Y19" s="57">
        <f t="shared" si="7"/>
        <v>12332.14</v>
      </c>
      <c r="Z19" s="57">
        <f t="shared" si="7"/>
        <v>0</v>
      </c>
      <c r="AA19" s="57">
        <f t="shared" si="7"/>
        <v>12332.14</v>
      </c>
      <c r="AB19" s="57">
        <f t="shared" si="7"/>
        <v>0</v>
      </c>
      <c r="AC19" s="57">
        <f t="shared" si="7"/>
        <v>0</v>
      </c>
      <c r="AD19" s="57">
        <f t="shared" si="7"/>
        <v>0</v>
      </c>
      <c r="AE19" s="57">
        <f t="shared" si="7"/>
        <v>0</v>
      </c>
      <c r="AF19" s="57">
        <f t="shared" si="7"/>
        <v>0</v>
      </c>
      <c r="AG19" s="57">
        <f>AG8+AG9+AG10+AG11+AG12+AG13+AG14+AG15+AG16+AG17</f>
        <v>475.42999999999995</v>
      </c>
      <c r="AH19" s="56">
        <f>I19+J19+K19+L19+M19+N19+O19+P19+Q19+R19+S19+T19+U19+V19+W19+X19+Y19+Z19+AA19+AB19+AC19+AD19+AE19+AF19</f>
        <v>638157.44199999992</v>
      </c>
    </row>
    <row r="20" spans="1:34" ht="34.5" customHeight="1" x14ac:dyDescent="0.25">
      <c r="A20" s="29">
        <f t="shared" si="4"/>
        <v>13</v>
      </c>
      <c r="B20" s="27" t="s">
        <v>32</v>
      </c>
      <c r="C20" s="21"/>
      <c r="D20" s="21"/>
      <c r="E20" s="21"/>
      <c r="F20" s="21"/>
      <c r="G20" s="21"/>
      <c r="H20" s="21"/>
      <c r="I20" s="13">
        <v>0.9</v>
      </c>
      <c r="J20" s="14">
        <f>I20</f>
        <v>0.9</v>
      </c>
      <c r="K20" s="13">
        <v>0.9</v>
      </c>
      <c r="L20" s="14">
        <f t="shared" ref="L20:L23" si="8">K20</f>
        <v>0.9</v>
      </c>
      <c r="M20" s="13">
        <v>0.9</v>
      </c>
      <c r="N20" s="14">
        <f t="shared" ref="N20:N23" si="9">M20</f>
        <v>0.9</v>
      </c>
      <c r="O20" s="13">
        <v>0.9</v>
      </c>
      <c r="P20" s="14">
        <f t="shared" ref="P20:P23" si="10">O20</f>
        <v>0.9</v>
      </c>
      <c r="Q20" s="13">
        <v>0.9</v>
      </c>
      <c r="R20" s="14">
        <f t="shared" ref="R20:R23" si="11">Q20</f>
        <v>0.9</v>
      </c>
      <c r="S20" s="13">
        <v>0.9</v>
      </c>
      <c r="T20" s="14">
        <f t="shared" ref="T20:T23" si="12">S20</f>
        <v>0.9</v>
      </c>
      <c r="U20" s="13">
        <v>0.9</v>
      </c>
      <c r="V20" s="14">
        <f t="shared" ref="V20:V23" si="13">U20</f>
        <v>0.9</v>
      </c>
      <c r="W20" s="13">
        <v>0.9</v>
      </c>
      <c r="X20" s="14">
        <f t="shared" ref="X20:X23" si="14">W20</f>
        <v>0.9</v>
      </c>
      <c r="Y20" s="13">
        <v>0.9</v>
      </c>
      <c r="Z20" s="14">
        <f t="shared" ref="Z20:Z23" si="15">Y20</f>
        <v>0.9</v>
      </c>
      <c r="AA20" s="13">
        <v>0.9</v>
      </c>
      <c r="AB20" s="14">
        <f t="shared" ref="AB20:AB23" si="16">AA20</f>
        <v>0.9</v>
      </c>
      <c r="AC20" s="13">
        <v>0.9</v>
      </c>
      <c r="AD20" s="14">
        <f t="shared" ref="AD20:AD23" si="17">AC20</f>
        <v>0.9</v>
      </c>
      <c r="AE20" s="13">
        <v>0.9</v>
      </c>
      <c r="AF20" s="14">
        <f t="shared" ref="AF20:AF23" si="18">AE20</f>
        <v>0.9</v>
      </c>
      <c r="AG20" s="11"/>
      <c r="AH20" s="12"/>
    </row>
    <row r="21" spans="1:34" ht="34.5" customHeight="1" x14ac:dyDescent="0.25">
      <c r="A21" s="29">
        <f t="shared" si="4"/>
        <v>14</v>
      </c>
      <c r="B21" s="27" t="s">
        <v>33</v>
      </c>
      <c r="C21" s="20"/>
      <c r="D21" s="20"/>
      <c r="E21" s="20"/>
      <c r="F21" s="20"/>
      <c r="G21" s="23"/>
      <c r="H21" s="39"/>
      <c r="I21" s="60">
        <v>0.9</v>
      </c>
      <c r="J21" s="61">
        <f>I21</f>
        <v>0.9</v>
      </c>
      <c r="K21" s="60">
        <v>0.9</v>
      </c>
      <c r="L21" s="61">
        <f t="shared" si="8"/>
        <v>0.9</v>
      </c>
      <c r="M21" s="60">
        <v>0.9</v>
      </c>
      <c r="N21" s="61">
        <f t="shared" si="9"/>
        <v>0.9</v>
      </c>
      <c r="O21" s="60">
        <v>0.9</v>
      </c>
      <c r="P21" s="61">
        <f t="shared" si="10"/>
        <v>0.9</v>
      </c>
      <c r="Q21" s="60">
        <v>0.9</v>
      </c>
      <c r="R21" s="61">
        <f t="shared" si="11"/>
        <v>0.9</v>
      </c>
      <c r="S21" s="60">
        <v>0.9</v>
      </c>
      <c r="T21" s="61">
        <f t="shared" si="12"/>
        <v>0.9</v>
      </c>
      <c r="U21" s="60">
        <v>0.9</v>
      </c>
      <c r="V21" s="61">
        <f t="shared" si="13"/>
        <v>0.9</v>
      </c>
      <c r="W21" s="60">
        <v>0.9</v>
      </c>
      <c r="X21" s="61">
        <f t="shared" si="14"/>
        <v>0.9</v>
      </c>
      <c r="Y21" s="60">
        <v>0.9</v>
      </c>
      <c r="Z21" s="61">
        <f t="shared" si="15"/>
        <v>0.9</v>
      </c>
      <c r="AA21" s="60">
        <v>0.9</v>
      </c>
      <c r="AB21" s="61">
        <f t="shared" si="16"/>
        <v>0.9</v>
      </c>
      <c r="AC21" s="60">
        <v>0.9</v>
      </c>
      <c r="AD21" s="61">
        <f t="shared" si="17"/>
        <v>0.9</v>
      </c>
      <c r="AE21" s="60">
        <v>0.9</v>
      </c>
      <c r="AF21" s="61">
        <f t="shared" si="18"/>
        <v>0.9</v>
      </c>
      <c r="AG21" s="11"/>
      <c r="AH21" s="12"/>
    </row>
    <row r="22" spans="1:34" ht="34.5" customHeight="1" x14ac:dyDescent="0.25">
      <c r="A22" s="29">
        <f t="shared" si="4"/>
        <v>15</v>
      </c>
      <c r="B22" s="27" t="s">
        <v>34</v>
      </c>
      <c r="C22" s="21"/>
      <c r="D22" s="21"/>
      <c r="E22" s="21"/>
      <c r="F22" s="21"/>
      <c r="G22" s="21"/>
      <c r="H22" s="21"/>
      <c r="I22" s="11">
        <v>0.85</v>
      </c>
      <c r="J22" s="12">
        <f>I22</f>
        <v>0.85</v>
      </c>
      <c r="K22" s="11">
        <v>0.85</v>
      </c>
      <c r="L22" s="12">
        <f t="shared" si="8"/>
        <v>0.85</v>
      </c>
      <c r="M22" s="11">
        <v>0.85</v>
      </c>
      <c r="N22" s="12">
        <f t="shared" si="9"/>
        <v>0.85</v>
      </c>
      <c r="O22" s="11">
        <v>0.85</v>
      </c>
      <c r="P22" s="12">
        <f t="shared" si="10"/>
        <v>0.85</v>
      </c>
      <c r="Q22" s="11">
        <v>0.85</v>
      </c>
      <c r="R22" s="12">
        <f t="shared" si="11"/>
        <v>0.85</v>
      </c>
      <c r="S22" s="11">
        <v>0.85</v>
      </c>
      <c r="T22" s="12">
        <f t="shared" si="12"/>
        <v>0.85</v>
      </c>
      <c r="U22" s="11">
        <v>0.85</v>
      </c>
      <c r="V22" s="12">
        <f t="shared" si="13"/>
        <v>0.85</v>
      </c>
      <c r="W22" s="11">
        <v>0.85</v>
      </c>
      <c r="X22" s="12">
        <f t="shared" si="14"/>
        <v>0.85</v>
      </c>
      <c r="Y22" s="11">
        <v>0.85</v>
      </c>
      <c r="Z22" s="12">
        <f t="shared" si="15"/>
        <v>0.85</v>
      </c>
      <c r="AA22" s="11">
        <v>0.85</v>
      </c>
      <c r="AB22" s="12">
        <f t="shared" si="16"/>
        <v>0.85</v>
      </c>
      <c r="AC22" s="11">
        <v>0.85</v>
      </c>
      <c r="AD22" s="12">
        <f t="shared" si="17"/>
        <v>0.85</v>
      </c>
      <c r="AE22" s="11">
        <v>0.85</v>
      </c>
      <c r="AF22" s="12">
        <f t="shared" si="18"/>
        <v>0.85</v>
      </c>
      <c r="AG22" s="11"/>
      <c r="AH22" s="12"/>
    </row>
    <row r="23" spans="1:34" ht="34.5" customHeight="1" x14ac:dyDescent="0.25">
      <c r="A23" s="29">
        <f t="shared" si="4"/>
        <v>16</v>
      </c>
      <c r="B23" s="27" t="s">
        <v>35</v>
      </c>
      <c r="C23" s="21"/>
      <c r="D23" s="21"/>
      <c r="E23" s="21"/>
      <c r="F23" s="21"/>
      <c r="G23" s="21"/>
      <c r="H23" s="21"/>
      <c r="I23" s="11">
        <v>0.83</v>
      </c>
      <c r="J23" s="12">
        <f>I23</f>
        <v>0.83</v>
      </c>
      <c r="K23" s="11">
        <v>0.83</v>
      </c>
      <c r="L23" s="12">
        <f t="shared" si="8"/>
        <v>0.83</v>
      </c>
      <c r="M23" s="11">
        <v>0.83</v>
      </c>
      <c r="N23" s="12">
        <f t="shared" si="9"/>
        <v>0.83</v>
      </c>
      <c r="O23" s="11">
        <v>0.83</v>
      </c>
      <c r="P23" s="12">
        <f t="shared" si="10"/>
        <v>0.83</v>
      </c>
      <c r="Q23" s="11">
        <v>0.83</v>
      </c>
      <c r="R23" s="12">
        <f t="shared" si="11"/>
        <v>0.83</v>
      </c>
      <c r="S23" s="11">
        <v>0.83</v>
      </c>
      <c r="T23" s="12">
        <f t="shared" si="12"/>
        <v>0.83</v>
      </c>
      <c r="U23" s="11">
        <v>0.83</v>
      </c>
      <c r="V23" s="12">
        <f t="shared" si="13"/>
        <v>0.83</v>
      </c>
      <c r="W23" s="11">
        <v>0.83</v>
      </c>
      <c r="X23" s="12">
        <f t="shared" si="14"/>
        <v>0.83</v>
      </c>
      <c r="Y23" s="11">
        <v>0.83</v>
      </c>
      <c r="Z23" s="12">
        <f t="shared" si="15"/>
        <v>0.83</v>
      </c>
      <c r="AA23" s="11">
        <v>0.83</v>
      </c>
      <c r="AB23" s="12">
        <f t="shared" si="16"/>
        <v>0.83</v>
      </c>
      <c r="AC23" s="11">
        <v>0.83</v>
      </c>
      <c r="AD23" s="12">
        <f t="shared" si="17"/>
        <v>0.83</v>
      </c>
      <c r="AE23" s="11">
        <v>0.83</v>
      </c>
      <c r="AF23" s="12">
        <f t="shared" si="18"/>
        <v>0.83</v>
      </c>
      <c r="AG23" s="11"/>
      <c r="AH23" s="12"/>
    </row>
    <row r="24" spans="1:34" ht="34.5" customHeight="1" x14ac:dyDescent="0.25">
      <c r="A24" s="29">
        <f t="shared" si="4"/>
        <v>17</v>
      </c>
      <c r="B24" s="27" t="s">
        <v>36</v>
      </c>
      <c r="C24" s="21"/>
      <c r="D24" s="21"/>
      <c r="E24" s="21"/>
      <c r="F24" s="21"/>
      <c r="G24" s="21"/>
      <c r="H24" s="21"/>
      <c r="I24" s="11">
        <f>I20*I21*I22*I23</f>
        <v>0.57145499999999994</v>
      </c>
      <c r="J24" s="12">
        <f>J20*J21*J22*J23</f>
        <v>0.57145499999999994</v>
      </c>
      <c r="K24" s="11">
        <f t="shared" ref="K24:AF24" si="19">K20*K21*K22*K23</f>
        <v>0.57145499999999994</v>
      </c>
      <c r="L24" s="12">
        <f t="shared" si="19"/>
        <v>0.57145499999999994</v>
      </c>
      <c r="M24" s="11">
        <f t="shared" si="19"/>
        <v>0.57145499999999994</v>
      </c>
      <c r="N24" s="12">
        <f t="shared" si="19"/>
        <v>0.57145499999999994</v>
      </c>
      <c r="O24" s="11">
        <f>O20*O21*O22*O23</f>
        <v>0.57145499999999994</v>
      </c>
      <c r="P24" s="12">
        <f t="shared" si="19"/>
        <v>0.57145499999999994</v>
      </c>
      <c r="Q24" s="11">
        <f t="shared" si="19"/>
        <v>0.57145499999999994</v>
      </c>
      <c r="R24" s="12">
        <f t="shared" si="19"/>
        <v>0.57145499999999994</v>
      </c>
      <c r="S24" s="11">
        <f t="shared" si="19"/>
        <v>0.57145499999999994</v>
      </c>
      <c r="T24" s="12">
        <f t="shared" si="19"/>
        <v>0.57145499999999994</v>
      </c>
      <c r="U24" s="11">
        <f t="shared" si="19"/>
        <v>0.57145499999999994</v>
      </c>
      <c r="V24" s="12">
        <f t="shared" si="19"/>
        <v>0.57145499999999994</v>
      </c>
      <c r="W24" s="11">
        <f t="shared" si="19"/>
        <v>0.57145499999999994</v>
      </c>
      <c r="X24" s="12">
        <f t="shared" si="19"/>
        <v>0.57145499999999994</v>
      </c>
      <c r="Y24" s="11">
        <f t="shared" si="19"/>
        <v>0.57145499999999994</v>
      </c>
      <c r="Z24" s="12">
        <f t="shared" si="19"/>
        <v>0.57145499999999994</v>
      </c>
      <c r="AA24" s="11">
        <f t="shared" si="19"/>
        <v>0.57145499999999994</v>
      </c>
      <c r="AB24" s="12">
        <f t="shared" si="19"/>
        <v>0.57145499999999994</v>
      </c>
      <c r="AC24" s="11">
        <f t="shared" si="19"/>
        <v>0.57145499999999994</v>
      </c>
      <c r="AD24" s="12">
        <f t="shared" si="19"/>
        <v>0.57145499999999994</v>
      </c>
      <c r="AE24" s="11">
        <f t="shared" si="19"/>
        <v>0.57145499999999994</v>
      </c>
      <c r="AF24" s="12">
        <f t="shared" si="19"/>
        <v>0.57145499999999994</v>
      </c>
      <c r="AG24" s="11"/>
      <c r="AH24" s="12"/>
    </row>
    <row r="25" spans="1:34" ht="34.5" customHeight="1" x14ac:dyDescent="0.25">
      <c r="A25" s="29">
        <f t="shared" si="4"/>
        <v>18</v>
      </c>
      <c r="B25" s="27" t="s">
        <v>50</v>
      </c>
      <c r="C25" s="21"/>
      <c r="D25" s="21"/>
      <c r="E25" s="21"/>
      <c r="F25" s="21"/>
      <c r="G25" s="21"/>
      <c r="H25" s="2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4" t="s">
        <v>54</v>
      </c>
      <c r="AH25" s="95"/>
    </row>
    <row r="26" spans="1:34" ht="34.5" customHeight="1" x14ac:dyDescent="0.25">
      <c r="A26" s="29">
        <f t="shared" si="4"/>
        <v>19</v>
      </c>
      <c r="B26" s="27" t="s">
        <v>51</v>
      </c>
      <c r="C26" s="21"/>
      <c r="D26" s="21"/>
      <c r="E26" s="21"/>
      <c r="F26" s="21"/>
      <c r="G26" s="21"/>
      <c r="H26" s="2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6"/>
      <c r="AH26" s="97"/>
    </row>
    <row r="27" spans="1:34" ht="34.5" customHeight="1" x14ac:dyDescent="0.25">
      <c r="A27" s="29">
        <f t="shared" si="4"/>
        <v>20</v>
      </c>
      <c r="B27" s="27" t="s">
        <v>52</v>
      </c>
      <c r="C27" s="21"/>
      <c r="D27" s="21"/>
      <c r="E27" s="21"/>
      <c r="F27" s="21"/>
      <c r="G27" s="21"/>
      <c r="H27" s="21"/>
      <c r="I27" s="11"/>
      <c r="J27" s="12"/>
      <c r="K27" s="11"/>
      <c r="L27" s="12"/>
      <c r="M27" s="11"/>
      <c r="N27" s="12"/>
      <c r="O27" s="11"/>
      <c r="P27" s="12"/>
      <c r="Q27" s="11"/>
      <c r="R27" s="12"/>
      <c r="S27" s="11"/>
      <c r="T27" s="12"/>
      <c r="U27" s="11"/>
      <c r="V27" s="12"/>
      <c r="W27" s="11"/>
      <c r="X27" s="12"/>
      <c r="Y27" s="11"/>
      <c r="Z27" s="12"/>
      <c r="AA27" s="11"/>
      <c r="AB27" s="12"/>
      <c r="AC27" s="11"/>
      <c r="AD27" s="12"/>
      <c r="AE27" s="11"/>
      <c r="AF27" s="12"/>
      <c r="AG27" s="98"/>
      <c r="AH27" s="99"/>
    </row>
    <row r="28" spans="1:34" ht="34.5" customHeight="1" x14ac:dyDescent="0.25">
      <c r="A28" s="29">
        <f t="shared" si="4"/>
        <v>21</v>
      </c>
      <c r="B28" s="27" t="s">
        <v>37</v>
      </c>
      <c r="C28" s="21"/>
      <c r="D28" s="21"/>
      <c r="E28" s="21"/>
      <c r="F28" s="21"/>
      <c r="G28" s="21"/>
      <c r="H28" s="21"/>
      <c r="I28" s="6">
        <f>I19/I24</f>
        <v>0</v>
      </c>
      <c r="J28" s="7">
        <f>J19/J24</f>
        <v>0</v>
      </c>
      <c r="K28" s="6">
        <f t="shared" ref="K28:AE28" si="20">K19/K24</f>
        <v>0</v>
      </c>
      <c r="L28" s="7">
        <f t="shared" si="20"/>
        <v>0</v>
      </c>
      <c r="M28" s="6">
        <f t="shared" si="20"/>
        <v>0</v>
      </c>
      <c r="N28" s="7">
        <f t="shared" si="20"/>
        <v>0</v>
      </c>
      <c r="O28" s="6">
        <f>O19/O24</f>
        <v>0</v>
      </c>
      <c r="P28" s="7">
        <f t="shared" si="20"/>
        <v>0</v>
      </c>
      <c r="Q28" s="6">
        <f t="shared" si="20"/>
        <v>169662.2481210244</v>
      </c>
      <c r="R28" s="7">
        <f t="shared" si="20"/>
        <v>19587.950057309856</v>
      </c>
      <c r="S28" s="6">
        <f t="shared" si="20"/>
        <v>60442.83451890351</v>
      </c>
      <c r="T28" s="7">
        <f t="shared" si="20"/>
        <v>242465.61263208243</v>
      </c>
      <c r="U28" s="6">
        <f t="shared" si="20"/>
        <v>55580.246913580253</v>
      </c>
      <c r="V28" s="7">
        <f t="shared" si="20"/>
        <v>247652.37274442724</v>
      </c>
      <c r="W28" s="6">
        <f t="shared" si="20"/>
        <v>274253.23078807606</v>
      </c>
      <c r="X28" s="7">
        <f t="shared" si="20"/>
        <v>3918.8854182160749</v>
      </c>
      <c r="Y28" s="6">
        <f t="shared" si="20"/>
        <v>21580.246913580249</v>
      </c>
      <c r="Z28" s="7">
        <f t="shared" si="20"/>
        <v>0</v>
      </c>
      <c r="AA28" s="6">
        <f t="shared" si="20"/>
        <v>21580.246913580249</v>
      </c>
      <c r="AB28" s="7">
        <f t="shared" si="20"/>
        <v>0</v>
      </c>
      <c r="AC28" s="6">
        <f t="shared" si="20"/>
        <v>0</v>
      </c>
      <c r="AD28" s="7">
        <f t="shared" si="20"/>
        <v>0</v>
      </c>
      <c r="AE28" s="6">
        <f t="shared" si="20"/>
        <v>0</v>
      </c>
      <c r="AF28" s="7">
        <f>AF19/AF24</f>
        <v>0</v>
      </c>
      <c r="AG28" s="6"/>
      <c r="AH28" s="7">
        <f>I28+J28+K28+L28+M28+N28+O28+P28+Q28+R28+S28+T28+U28+V28+W28+X28+Y28+Z28+AA28+AB28+AC28+AD28+AE28+AF28</f>
        <v>1116723.8750207801</v>
      </c>
    </row>
    <row r="29" spans="1:34" ht="34.5" customHeight="1" thickBot="1" x14ac:dyDescent="0.3">
      <c r="A29" s="29">
        <f t="shared" si="4"/>
        <v>22</v>
      </c>
      <c r="B29" s="28" t="s">
        <v>38</v>
      </c>
      <c r="C29" s="22"/>
      <c r="D29" s="22"/>
      <c r="E29" s="22"/>
      <c r="F29" s="22"/>
      <c r="G29" s="22"/>
      <c r="H29" s="22"/>
      <c r="I29" s="62">
        <f>I28/(15*86400)</f>
        <v>0</v>
      </c>
      <c r="J29" s="40">
        <f>J28/(15*86400)</f>
        <v>0</v>
      </c>
      <c r="K29" s="62">
        <f t="shared" ref="K29:AF29" si="21">K28/(15*86400)</f>
        <v>0</v>
      </c>
      <c r="L29" s="40">
        <f t="shared" si="21"/>
        <v>0</v>
      </c>
      <c r="M29" s="62">
        <f t="shared" si="21"/>
        <v>0</v>
      </c>
      <c r="N29" s="40">
        <f t="shared" si="21"/>
        <v>0</v>
      </c>
      <c r="O29" s="62">
        <f t="shared" si="21"/>
        <v>0</v>
      </c>
      <c r="P29" s="40">
        <f t="shared" si="21"/>
        <v>0</v>
      </c>
      <c r="Q29" s="62">
        <f t="shared" si="21"/>
        <v>0.13091222848844475</v>
      </c>
      <c r="R29" s="40">
        <f t="shared" si="21"/>
        <v>1.5114158994837852E-2</v>
      </c>
      <c r="S29" s="62">
        <f t="shared" si="21"/>
        <v>4.6637989597919371E-2</v>
      </c>
      <c r="T29" s="40">
        <f t="shared" si="21"/>
        <v>0.18708766406796484</v>
      </c>
      <c r="U29" s="62">
        <f t="shared" si="21"/>
        <v>4.2885992988873654E-2</v>
      </c>
      <c r="V29" s="40">
        <f t="shared" si="21"/>
        <v>0.19108979378428029</v>
      </c>
      <c r="W29" s="62">
        <f t="shared" si="21"/>
        <v>0.21161514721302166</v>
      </c>
      <c r="X29" s="40">
        <f t="shared" si="21"/>
        <v>3.0238313412161073E-3</v>
      </c>
      <c r="Y29" s="62">
        <f t="shared" si="21"/>
        <v>1.6651425087639081E-2</v>
      </c>
      <c r="Z29" s="40">
        <f t="shared" si="21"/>
        <v>0</v>
      </c>
      <c r="AA29" s="62">
        <f t="shared" si="21"/>
        <v>1.6651425087639081E-2</v>
      </c>
      <c r="AB29" s="40">
        <f t="shared" si="21"/>
        <v>0</v>
      </c>
      <c r="AC29" s="62">
        <f t="shared" si="21"/>
        <v>0</v>
      </c>
      <c r="AD29" s="40">
        <f t="shared" si="21"/>
        <v>0</v>
      </c>
      <c r="AE29" s="62">
        <f t="shared" si="21"/>
        <v>0</v>
      </c>
      <c r="AF29" s="40">
        <f t="shared" si="21"/>
        <v>0</v>
      </c>
      <c r="AG29" s="62"/>
      <c r="AH29" s="40"/>
    </row>
    <row r="30" spans="1:34" x14ac:dyDescent="0.25">
      <c r="AG30" s="52"/>
      <c r="AH30" s="52"/>
    </row>
    <row r="31" spans="1:34" x14ac:dyDescent="0.25">
      <c r="AG31" s="52"/>
      <c r="AH31" s="52"/>
    </row>
  </sheetData>
  <mergeCells count="30">
    <mergeCell ref="AG25:AH27"/>
    <mergeCell ref="O5:P5"/>
    <mergeCell ref="D5:D6"/>
    <mergeCell ref="E5:E6"/>
    <mergeCell ref="F5:F6"/>
    <mergeCell ref="G5:G6"/>
    <mergeCell ref="H5:H6"/>
    <mergeCell ref="AG5:AH5"/>
    <mergeCell ref="S5:T5"/>
    <mergeCell ref="U5:V5"/>
    <mergeCell ref="W5:X5"/>
    <mergeCell ref="Y5:Z5"/>
    <mergeCell ref="AA5:AB5"/>
    <mergeCell ref="AC5:AD5"/>
    <mergeCell ref="I18:N18"/>
    <mergeCell ref="O18:W18"/>
    <mergeCell ref="X18:AA18"/>
    <mergeCell ref="AB18:AF18"/>
    <mergeCell ref="A1:Q1"/>
    <mergeCell ref="AE5:AF5"/>
    <mergeCell ref="Q5:R5"/>
    <mergeCell ref="A2:AH2"/>
    <mergeCell ref="A3:AH3"/>
    <mergeCell ref="A4:AH4"/>
    <mergeCell ref="A5:A6"/>
    <mergeCell ref="B5:B6"/>
    <mergeCell ref="C5:C6"/>
    <mergeCell ref="I5:J5"/>
    <mergeCell ref="K5:L5"/>
    <mergeCell ref="M5:N5"/>
  </mergeCells>
  <conditionalFormatting sqref="B26:B27">
    <cfRule type="duplicateValues" dxfId="2" priority="1"/>
  </conditionalFormatting>
  <pageMargins left="0.25" right="0.25" top="0.75" bottom="0.75" header="0.3" footer="0.3"/>
  <pageSetup paperSize="9" scale="3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15376-8357-449C-B3E0-619BFC914F01}">
  <sheetPr>
    <tabColor rgb="FF00B050"/>
    <pageSetUpPr fitToPage="1"/>
  </sheetPr>
  <dimension ref="A1:AH30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5.42578125" style="1" bestFit="1" customWidth="1"/>
    <col min="18" max="18" width="14.7109375" style="1" bestFit="1" customWidth="1"/>
    <col min="19" max="21" width="15.85546875" style="1" bestFit="1" customWidth="1"/>
    <col min="22" max="22" width="14.85546875" style="1" bestFit="1" customWidth="1"/>
    <col min="23" max="23" width="16.5703125" style="1" bestFit="1" customWidth="1"/>
    <col min="24" max="24" width="14.7109375" style="1" bestFit="1" customWidth="1"/>
    <col min="25" max="25" width="15.42578125" style="1" bestFit="1" customWidth="1"/>
    <col min="26" max="26" width="11.140625" style="1" bestFit="1" customWidth="1"/>
    <col min="27" max="27" width="15.85546875" style="1" bestFit="1" customWidth="1"/>
    <col min="28" max="32" width="12.8554687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1.75" customHeight="1" x14ac:dyDescent="0.35">
      <c r="A1" s="80" t="s">
        <v>59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2"/>
    </row>
    <row r="2" spans="1:34" ht="21.75" customHeight="1" x14ac:dyDescent="0.25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1:34" ht="21.75" customHeight="1" thickBot="1" x14ac:dyDescent="0.3">
      <c r="A3" s="86" t="s">
        <v>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</row>
    <row r="4" spans="1:34" ht="46.5" customHeight="1" thickBot="1" x14ac:dyDescent="0.3">
      <c r="A4" s="72" t="s">
        <v>1</v>
      </c>
      <c r="B4" s="76" t="s">
        <v>2</v>
      </c>
      <c r="C4" s="76" t="s">
        <v>3</v>
      </c>
      <c r="D4" s="89" t="s">
        <v>27</v>
      </c>
      <c r="E4" s="89" t="s">
        <v>28</v>
      </c>
      <c r="F4" s="89" t="s">
        <v>29</v>
      </c>
      <c r="G4" s="89" t="s">
        <v>30</v>
      </c>
      <c r="H4" s="89" t="s">
        <v>39</v>
      </c>
      <c r="I4" s="90" t="s">
        <v>41</v>
      </c>
      <c r="J4" s="91"/>
      <c r="K4" s="90" t="s">
        <v>40</v>
      </c>
      <c r="L4" s="92"/>
      <c r="M4" s="74" t="s">
        <v>4</v>
      </c>
      <c r="N4" s="75"/>
      <c r="O4" s="74" t="s">
        <v>5</v>
      </c>
      <c r="P4" s="75"/>
      <c r="Q4" s="74" t="s">
        <v>6</v>
      </c>
      <c r="R4" s="75"/>
      <c r="S4" s="74" t="s">
        <v>7</v>
      </c>
      <c r="T4" s="75"/>
      <c r="U4" s="74" t="s">
        <v>8</v>
      </c>
      <c r="V4" s="75"/>
      <c r="W4" s="74" t="s">
        <v>9</v>
      </c>
      <c r="X4" s="75"/>
      <c r="Y4" s="74" t="s">
        <v>10</v>
      </c>
      <c r="Z4" s="75"/>
      <c r="AA4" s="74" t="s">
        <v>11</v>
      </c>
      <c r="AB4" s="75"/>
      <c r="AC4" s="74" t="s">
        <v>42</v>
      </c>
      <c r="AD4" s="75"/>
      <c r="AE4" s="74" t="s">
        <v>12</v>
      </c>
      <c r="AF4" s="75"/>
      <c r="AG4" s="78" t="s">
        <v>43</v>
      </c>
      <c r="AH4" s="79"/>
    </row>
    <row r="5" spans="1:34" ht="38.25" customHeight="1" thickBot="1" x14ac:dyDescent="0.3">
      <c r="A5" s="73"/>
      <c r="B5" s="77"/>
      <c r="C5" s="77"/>
      <c r="D5" s="77"/>
      <c r="E5" s="77"/>
      <c r="F5" s="93"/>
      <c r="G5" s="77"/>
      <c r="H5" s="93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2.7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4">
        <v>0.1</v>
      </c>
      <c r="G7" s="32">
        <f>E7*F7</f>
        <v>9.5293209876543217E-2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131.73333333333335</v>
      </c>
      <c r="S7" s="36">
        <f>G7*15*86.4</f>
        <v>123.50000000000003</v>
      </c>
      <c r="T7" s="34"/>
      <c r="U7" s="33"/>
      <c r="V7" s="35">
        <f>G7*16*86.4</f>
        <v>131.73333333333335</v>
      </c>
      <c r="W7" s="36">
        <f>G7*15*86.4</f>
        <v>123.50000000000003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0.4</v>
      </c>
      <c r="AH7" s="53">
        <f>I7+J7+K7+L7+M7+N7+O7+P7+Q7+R7+S7+T7+U7+V7+W7+X7+Y7+Z7+AA7+AB7+AC7+AD7+AE7+AF7</f>
        <v>510.4666666666667</v>
      </c>
    </row>
    <row r="8" spans="1:34" ht="42.7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64">
        <v>5.2099999999999991</v>
      </c>
      <c r="G8" s="19">
        <f t="shared" ref="G8:G16" si="3">E8*F8</f>
        <v>4.9647762345678998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6434.3499999999995</v>
      </c>
      <c r="R8" s="10"/>
      <c r="S8" s="16"/>
      <c r="T8" s="9">
        <f>G8*16*86.4</f>
        <v>6863.3066666666655</v>
      </c>
      <c r="U8" s="16"/>
      <c r="V8" s="9">
        <f>G8*16*86.4</f>
        <v>6863.3066666666655</v>
      </c>
      <c r="W8" s="8">
        <f>G8*15*86.4</f>
        <v>6434.3499999999995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20.839999999999996</v>
      </c>
      <c r="AH8" s="54">
        <f>I8+J8+K8+L8+M8+N8+O8+P8+Q8+R8+S8+T8+U8+V8+W8+X8+Y8+Z8+AA8+AB8+AC8+AD8+AE8+AF8</f>
        <v>26595.313333333332</v>
      </c>
    </row>
    <row r="9" spans="1:34" ht="42.75" customHeight="1" x14ac:dyDescent="0.25">
      <c r="A9" s="29">
        <f t="shared" ref="A9:A28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/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42.7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42.7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64">
        <v>1.18</v>
      </c>
      <c r="G11" s="19">
        <f t="shared" si="3"/>
        <v>1.2847067901234568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1775.9786666666669</v>
      </c>
      <c r="U11" s="16"/>
      <c r="V11" s="9">
        <f>G11*16*86.4</f>
        <v>1775.9786666666669</v>
      </c>
      <c r="W11" s="8">
        <f>G11*15*86.4</f>
        <v>1664.98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3.54</v>
      </c>
      <c r="AH11" s="54">
        <f t="shared" si="6"/>
        <v>5216.9373333333333</v>
      </c>
    </row>
    <row r="12" spans="1:34" ht="42.7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/>
      <c r="G12" s="19">
        <f t="shared" si="3"/>
        <v>0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0</v>
      </c>
      <c r="S12" s="16"/>
      <c r="T12" s="9">
        <f>G12*16*86.4</f>
        <v>0</v>
      </c>
      <c r="U12" s="16"/>
      <c r="V12" s="9">
        <f>G12*16*86.4</f>
        <v>0</v>
      </c>
      <c r="W12" s="16"/>
      <c r="X12" s="9">
        <f>G12*16*86.4</f>
        <v>0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0</v>
      </c>
      <c r="AH12" s="54">
        <f t="shared" si="6"/>
        <v>0</v>
      </c>
    </row>
    <row r="13" spans="1:34" ht="42.7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64">
        <v>0.19</v>
      </c>
      <c r="G13" s="19">
        <f t="shared" si="3"/>
        <v>0.20685956790123458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285.96266666666668</v>
      </c>
      <c r="S13" s="8">
        <f>G13*15*86.4</f>
        <v>268.09000000000003</v>
      </c>
      <c r="T13" s="10"/>
      <c r="U13" s="8">
        <f>G13*15*86.4</f>
        <v>268.09000000000003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0.57000000000000006</v>
      </c>
      <c r="AH13" s="54">
        <f t="shared" si="6"/>
        <v>822.14266666666674</v>
      </c>
    </row>
    <row r="14" spans="1:34" ht="42.7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/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42.7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19"/>
      <c r="G15" s="19">
        <f t="shared" si="3"/>
        <v>0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0</v>
      </c>
      <c r="R15" s="10"/>
      <c r="S15" s="8">
        <f>G15*15*86.4</f>
        <v>0</v>
      </c>
      <c r="T15" s="10"/>
      <c r="U15" s="8">
        <f>G15*15*86.4</f>
        <v>0</v>
      </c>
      <c r="V15" s="10"/>
      <c r="W15" s="8">
        <f>G15*15*86.4</f>
        <v>0</v>
      </c>
      <c r="X15" s="10"/>
      <c r="Y15" s="8">
        <f>G15*15*86.4</f>
        <v>0</v>
      </c>
      <c r="Z15" s="10"/>
      <c r="AA15" s="8">
        <f>G15*15*86.4</f>
        <v>0</v>
      </c>
      <c r="AB15" s="5"/>
      <c r="AC15" s="4"/>
      <c r="AD15" s="5"/>
      <c r="AE15" s="4"/>
      <c r="AF15" s="2"/>
      <c r="AG15" s="17">
        <f t="shared" si="5"/>
        <v>0</v>
      </c>
      <c r="AH15" s="54">
        <f t="shared" si="6"/>
        <v>0</v>
      </c>
    </row>
    <row r="16" spans="1:34" ht="42.7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64">
        <v>0.25</v>
      </c>
      <c r="G16" s="42">
        <f t="shared" si="3"/>
        <v>0.27218364197530864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352.75000000000006</v>
      </c>
      <c r="T16" s="45"/>
      <c r="U16" s="47">
        <f>G16*15*86.4</f>
        <v>352.75000000000006</v>
      </c>
      <c r="V16" s="45"/>
      <c r="W16" s="47">
        <f>G16*15*86.4</f>
        <v>352.75000000000006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0.75</v>
      </c>
      <c r="AH16" s="55">
        <f t="shared" si="6"/>
        <v>1058.2500000000002</v>
      </c>
    </row>
    <row r="17" spans="1:34" ht="42.75" customHeight="1" x14ac:dyDescent="0.25">
      <c r="A17" s="29">
        <f t="shared" si="4"/>
        <v>11</v>
      </c>
      <c r="B17" s="31" t="s">
        <v>47</v>
      </c>
      <c r="C17" s="21"/>
      <c r="D17" s="21"/>
      <c r="E17" s="21"/>
      <c r="F17" s="21"/>
      <c r="G17" s="21"/>
      <c r="H17" s="21"/>
      <c r="I17" s="68" t="s">
        <v>48</v>
      </c>
      <c r="J17" s="69"/>
      <c r="K17" s="69"/>
      <c r="L17" s="69"/>
      <c r="M17" s="69"/>
      <c r="N17" s="69"/>
      <c r="O17" s="70" t="s">
        <v>49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68" t="s">
        <v>48</v>
      </c>
      <c r="AC17" s="69"/>
      <c r="AD17" s="69"/>
      <c r="AE17" s="69"/>
      <c r="AF17" s="69"/>
      <c r="AG17" s="66"/>
      <c r="AH17" s="67"/>
    </row>
    <row r="18" spans="1:34" ht="42.75" customHeight="1" x14ac:dyDescent="0.25">
      <c r="A18" s="29">
        <f t="shared" si="4"/>
        <v>12</v>
      </c>
      <c r="B18" s="63" t="s">
        <v>31</v>
      </c>
      <c r="C18" s="18"/>
      <c r="D18" s="18"/>
      <c r="E18" s="18"/>
      <c r="F18" s="18"/>
      <c r="G18" s="18"/>
      <c r="H18" s="50"/>
      <c r="I18" s="57">
        <f>I7+I8+I9+I10+I11+I12+I13+I14+I15+I16+I24+I25+I26</f>
        <v>0</v>
      </c>
      <c r="J18" s="57">
        <f t="shared" ref="J18:AF18" si="7">J7+J8+J9+J10+J11+J12+J13+J14+J15+J16+J24+J25+J26</f>
        <v>0</v>
      </c>
      <c r="K18" s="57">
        <f t="shared" si="7"/>
        <v>0</v>
      </c>
      <c r="L18" s="57">
        <f t="shared" si="7"/>
        <v>0</v>
      </c>
      <c r="M18" s="57">
        <f t="shared" si="7"/>
        <v>0</v>
      </c>
      <c r="N18" s="57">
        <f t="shared" si="7"/>
        <v>0</v>
      </c>
      <c r="O18" s="57">
        <f t="shared" si="7"/>
        <v>0</v>
      </c>
      <c r="P18" s="57">
        <f t="shared" si="7"/>
        <v>0</v>
      </c>
      <c r="Q18" s="57">
        <f t="shared" si="7"/>
        <v>6434.3499999999995</v>
      </c>
      <c r="R18" s="57">
        <f t="shared" si="7"/>
        <v>417.69600000000003</v>
      </c>
      <c r="S18" s="57">
        <f t="shared" si="7"/>
        <v>744.34000000000015</v>
      </c>
      <c r="T18" s="57">
        <f t="shared" si="7"/>
        <v>8639.2853333333333</v>
      </c>
      <c r="U18" s="57">
        <f t="shared" si="7"/>
        <v>620.84000000000015</v>
      </c>
      <c r="V18" s="57">
        <f t="shared" si="7"/>
        <v>8771.0186666666668</v>
      </c>
      <c r="W18" s="57">
        <f t="shared" si="7"/>
        <v>8575.58</v>
      </c>
      <c r="X18" s="57">
        <f t="shared" si="7"/>
        <v>0</v>
      </c>
      <c r="Y18" s="57">
        <f t="shared" si="7"/>
        <v>0</v>
      </c>
      <c r="Z18" s="57">
        <f t="shared" si="7"/>
        <v>0</v>
      </c>
      <c r="AA18" s="57">
        <f t="shared" si="7"/>
        <v>0</v>
      </c>
      <c r="AB18" s="57">
        <f t="shared" si="7"/>
        <v>0</v>
      </c>
      <c r="AC18" s="57">
        <f t="shared" si="7"/>
        <v>0</v>
      </c>
      <c r="AD18" s="57">
        <f t="shared" si="7"/>
        <v>0</v>
      </c>
      <c r="AE18" s="57">
        <f t="shared" si="7"/>
        <v>0</v>
      </c>
      <c r="AF18" s="57">
        <f t="shared" si="7"/>
        <v>0</v>
      </c>
      <c r="AG18" s="57">
        <f>AG7+AG8+AG9+AG10+AG11+AG12+AG13+AG14+AG15+AG16</f>
        <v>26.099999999999994</v>
      </c>
      <c r="AH18" s="56">
        <f>I18+J18+K18+L18+M18+N18+O18+P18+Q18+R18+S18+T18+U18+V18+W18+X18+Y18+Z18+AA18+AB18+AC18+AD18+AE18+AF18</f>
        <v>34203.11</v>
      </c>
    </row>
    <row r="19" spans="1:34" ht="42.75" customHeight="1" x14ac:dyDescent="0.25">
      <c r="A19" s="29">
        <f t="shared" si="4"/>
        <v>13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2.75" customHeight="1" x14ac:dyDescent="0.25">
      <c r="A20" s="29">
        <f t="shared" si="4"/>
        <v>14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42.75" customHeight="1" x14ac:dyDescent="0.25">
      <c r="A21" s="29">
        <f t="shared" si="4"/>
        <v>15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2.75" customHeight="1" x14ac:dyDescent="0.25">
      <c r="A22" s="29">
        <f t="shared" si="4"/>
        <v>16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2.75" customHeight="1" x14ac:dyDescent="0.25">
      <c r="A23" s="29">
        <f t="shared" si="4"/>
        <v>17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2.75" customHeight="1" x14ac:dyDescent="0.25">
      <c r="A24" s="29">
        <f t="shared" si="4"/>
        <v>18</v>
      </c>
      <c r="B24" s="27" t="s">
        <v>50</v>
      </c>
      <c r="C24" s="21"/>
      <c r="D24" s="21"/>
      <c r="E24" s="21"/>
      <c r="F24" s="21"/>
      <c r="G24" s="21"/>
      <c r="H24" s="2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4" t="s">
        <v>54</v>
      </c>
      <c r="AH24" s="95"/>
    </row>
    <row r="25" spans="1:34" ht="42.75" customHeight="1" x14ac:dyDescent="0.25">
      <c r="A25" s="29">
        <f t="shared" si="4"/>
        <v>19</v>
      </c>
      <c r="B25" s="27" t="s">
        <v>51</v>
      </c>
      <c r="C25" s="21"/>
      <c r="D25" s="21"/>
      <c r="E25" s="21"/>
      <c r="F25" s="21"/>
      <c r="G25" s="21"/>
      <c r="H25" s="2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6"/>
      <c r="AH25" s="97"/>
    </row>
    <row r="26" spans="1:34" ht="42.75" customHeight="1" x14ac:dyDescent="0.25">
      <c r="A26" s="29">
        <f t="shared" si="4"/>
        <v>20</v>
      </c>
      <c r="B26" s="27" t="s">
        <v>52</v>
      </c>
      <c r="C26" s="21"/>
      <c r="D26" s="21"/>
      <c r="E26" s="21"/>
      <c r="F26" s="21"/>
      <c r="G26" s="21"/>
      <c r="H26" s="2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8"/>
      <c r="AH26" s="99"/>
    </row>
    <row r="27" spans="1:34" ht="42.75" customHeight="1" x14ac:dyDescent="0.25">
      <c r="A27" s="29">
        <f t="shared" si="4"/>
        <v>21</v>
      </c>
      <c r="B27" s="27" t="s">
        <v>37</v>
      </c>
      <c r="C27" s="21"/>
      <c r="D27" s="21"/>
      <c r="E27" s="21"/>
      <c r="F27" s="21"/>
      <c r="G27" s="21"/>
      <c r="H27" s="21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11259.591743881845</v>
      </c>
      <c r="R27" s="7">
        <f t="shared" si="20"/>
        <v>730.93419429351411</v>
      </c>
      <c r="S27" s="6">
        <f t="shared" si="20"/>
        <v>1302.5347577674536</v>
      </c>
      <c r="T27" s="7">
        <f t="shared" si="20"/>
        <v>15118.050123515122</v>
      </c>
      <c r="U27" s="6">
        <f t="shared" si="20"/>
        <v>1086.4197530864201</v>
      </c>
      <c r="V27" s="7">
        <f t="shared" si="20"/>
        <v>15348.572795174892</v>
      </c>
      <c r="W27" s="6">
        <f t="shared" si="20"/>
        <v>15006.570946093745</v>
      </c>
      <c r="X27" s="7">
        <f t="shared" si="20"/>
        <v>0</v>
      </c>
      <c r="Y27" s="6">
        <f t="shared" si="20"/>
        <v>0</v>
      </c>
      <c r="Z27" s="7">
        <f t="shared" si="20"/>
        <v>0</v>
      </c>
      <c r="AA27" s="6">
        <f t="shared" si="20"/>
        <v>0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59852.67431381299</v>
      </c>
    </row>
    <row r="28" spans="1:34" ht="42.75" customHeight="1" thickBot="1" x14ac:dyDescent="0.3">
      <c r="A28" s="29">
        <f t="shared" si="4"/>
        <v>22</v>
      </c>
      <c r="B28" s="28" t="s">
        <v>38</v>
      </c>
      <c r="C28" s="22"/>
      <c r="D28" s="22"/>
      <c r="E28" s="22"/>
      <c r="F28" s="22"/>
      <c r="G28" s="22"/>
      <c r="H28" s="22"/>
      <c r="I28" s="62">
        <f>I27/(15*86400)</f>
        <v>0</v>
      </c>
      <c r="J28" s="40">
        <f>J27/(15*86400)</f>
        <v>0</v>
      </c>
      <c r="K28" s="62">
        <f t="shared" ref="K28:AF28" si="21">K27/(15*86400)</f>
        <v>0</v>
      </c>
      <c r="L28" s="40">
        <f t="shared" si="21"/>
        <v>0</v>
      </c>
      <c r="M28" s="62">
        <f t="shared" si="21"/>
        <v>0</v>
      </c>
      <c r="N28" s="40">
        <f t="shared" si="21"/>
        <v>0</v>
      </c>
      <c r="O28" s="62">
        <f t="shared" si="21"/>
        <v>0</v>
      </c>
      <c r="P28" s="40">
        <f t="shared" si="21"/>
        <v>0</v>
      </c>
      <c r="Q28" s="62">
        <f t="shared" si="21"/>
        <v>8.6879565925014231E-3</v>
      </c>
      <c r="R28" s="40">
        <f t="shared" si="21"/>
        <v>5.6399243386845226E-4</v>
      </c>
      <c r="S28" s="62">
        <f t="shared" si="21"/>
        <v>1.005042251363776E-3</v>
      </c>
      <c r="T28" s="40">
        <f t="shared" si="21"/>
        <v>1.1665162132341915E-2</v>
      </c>
      <c r="U28" s="62">
        <f t="shared" si="21"/>
        <v>8.3828684651729944E-4</v>
      </c>
      <c r="V28" s="40">
        <f t="shared" si="21"/>
        <v>1.1843034564178158E-2</v>
      </c>
      <c r="W28" s="62">
        <f t="shared" si="21"/>
        <v>1.1579144248529124E-2</v>
      </c>
      <c r="X28" s="40">
        <f t="shared" si="21"/>
        <v>0</v>
      </c>
      <c r="Y28" s="62">
        <f t="shared" si="21"/>
        <v>0</v>
      </c>
      <c r="Z28" s="40">
        <f t="shared" si="21"/>
        <v>0</v>
      </c>
      <c r="AA28" s="62">
        <f t="shared" si="21"/>
        <v>0</v>
      </c>
      <c r="AB28" s="40">
        <f t="shared" si="21"/>
        <v>0</v>
      </c>
      <c r="AC28" s="62">
        <f t="shared" si="21"/>
        <v>0</v>
      </c>
      <c r="AD28" s="40">
        <f t="shared" si="21"/>
        <v>0</v>
      </c>
      <c r="AE28" s="62">
        <f t="shared" si="21"/>
        <v>0</v>
      </c>
      <c r="AF28" s="40">
        <f t="shared" si="21"/>
        <v>0</v>
      </c>
      <c r="AG28" s="62"/>
      <c r="AH28" s="40"/>
    </row>
    <row r="29" spans="1:34" x14ac:dyDescent="0.25">
      <c r="AG29" s="52"/>
      <c r="AH29" s="52"/>
    </row>
    <row r="30" spans="1:34" x14ac:dyDescent="0.25">
      <c r="AG30" s="52"/>
      <c r="AH30" s="52"/>
    </row>
  </sheetData>
  <mergeCells count="29">
    <mergeCell ref="AG24:AH26"/>
    <mergeCell ref="O4:P4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N17"/>
    <mergeCell ref="O17:W17"/>
    <mergeCell ref="X17:AA17"/>
    <mergeCell ref="AB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</mergeCells>
  <conditionalFormatting sqref="B25:B26">
    <cfRule type="duplicateValues" dxfId="1" priority="1"/>
  </conditionalFormatting>
  <pageMargins left="0.25" right="0.25" top="0.75" bottom="0.75" header="0.3" footer="0.3"/>
  <pageSetup paperSize="9" scale="3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DCCFB-4E8C-423B-BBBA-CCF71593E0E7}">
  <sheetPr>
    <tabColor rgb="FF00B050"/>
    <pageSetUpPr fitToPage="1"/>
  </sheetPr>
  <dimension ref="A1:AH30"/>
  <sheetViews>
    <sheetView view="pageBreakPreview" zoomScale="60" zoomScaleNormal="90" workbookViewId="0">
      <selection activeCell="A2" sqref="A2:AH2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3" bestFit="1" customWidth="1"/>
    <col min="13" max="16" width="11.140625" style="1" bestFit="1" customWidth="1"/>
    <col min="17" max="17" width="15.42578125" style="1" bestFit="1" customWidth="1"/>
    <col min="18" max="18" width="14.7109375" style="1" bestFit="1" customWidth="1"/>
    <col min="19" max="21" width="15.85546875" style="1" bestFit="1" customWidth="1"/>
    <col min="22" max="22" width="14.85546875" style="1" bestFit="1" customWidth="1"/>
    <col min="23" max="23" width="16.5703125" style="1" bestFit="1" customWidth="1"/>
    <col min="24" max="24" width="14.7109375" style="1" bestFit="1" customWidth="1"/>
    <col min="25" max="25" width="15.42578125" style="1" bestFit="1" customWidth="1"/>
    <col min="26" max="26" width="11.140625" style="1" bestFit="1" customWidth="1"/>
    <col min="27" max="27" width="15.85546875" style="1" bestFit="1" customWidth="1"/>
    <col min="28" max="32" width="12.85546875" style="1" customWidth="1"/>
    <col min="33" max="33" width="11.28515625" style="3" customWidth="1"/>
    <col min="34" max="34" width="14" style="3" customWidth="1"/>
    <col min="35" max="16384" width="9.140625" style="1"/>
  </cols>
  <sheetData>
    <row r="1" spans="1:34" ht="21.75" customHeight="1" x14ac:dyDescent="0.35">
      <c r="A1" s="80" t="s">
        <v>61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2"/>
    </row>
    <row r="2" spans="1:34" ht="21.75" customHeight="1" x14ac:dyDescent="0.25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spans="1:34" ht="21.75" customHeight="1" thickBot="1" x14ac:dyDescent="0.3">
      <c r="A3" s="86" t="s">
        <v>26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8"/>
    </row>
    <row r="4" spans="1:34" ht="46.5" customHeight="1" thickBot="1" x14ac:dyDescent="0.3">
      <c r="A4" s="72" t="s">
        <v>1</v>
      </c>
      <c r="B4" s="76" t="s">
        <v>2</v>
      </c>
      <c r="C4" s="76" t="s">
        <v>3</v>
      </c>
      <c r="D4" s="89" t="s">
        <v>27</v>
      </c>
      <c r="E4" s="89" t="s">
        <v>28</v>
      </c>
      <c r="F4" s="89" t="s">
        <v>29</v>
      </c>
      <c r="G4" s="89" t="s">
        <v>30</v>
      </c>
      <c r="H4" s="89" t="s">
        <v>39</v>
      </c>
      <c r="I4" s="90" t="s">
        <v>41</v>
      </c>
      <c r="J4" s="91"/>
      <c r="K4" s="90" t="s">
        <v>40</v>
      </c>
      <c r="L4" s="92"/>
      <c r="M4" s="74" t="s">
        <v>4</v>
      </c>
      <c r="N4" s="75"/>
      <c r="O4" s="74" t="s">
        <v>5</v>
      </c>
      <c r="P4" s="75"/>
      <c r="Q4" s="74" t="s">
        <v>6</v>
      </c>
      <c r="R4" s="75"/>
      <c r="S4" s="74" t="s">
        <v>7</v>
      </c>
      <c r="T4" s="75"/>
      <c r="U4" s="74" t="s">
        <v>8</v>
      </c>
      <c r="V4" s="75"/>
      <c r="W4" s="74" t="s">
        <v>9</v>
      </c>
      <c r="X4" s="75"/>
      <c r="Y4" s="74" t="s">
        <v>10</v>
      </c>
      <c r="Z4" s="75"/>
      <c r="AA4" s="74" t="s">
        <v>11</v>
      </c>
      <c r="AB4" s="75"/>
      <c r="AC4" s="74" t="s">
        <v>42</v>
      </c>
      <c r="AD4" s="75"/>
      <c r="AE4" s="74" t="s">
        <v>12</v>
      </c>
      <c r="AF4" s="75"/>
      <c r="AG4" s="78" t="s">
        <v>43</v>
      </c>
      <c r="AH4" s="79"/>
    </row>
    <row r="5" spans="1:34" ht="38.25" customHeight="1" thickBot="1" x14ac:dyDescent="0.3">
      <c r="A5" s="73"/>
      <c r="B5" s="77"/>
      <c r="C5" s="77"/>
      <c r="D5" s="77"/>
      <c r="E5" s="77"/>
      <c r="F5" s="93"/>
      <c r="G5" s="77"/>
      <c r="H5" s="93"/>
      <c r="I5" s="24" t="s">
        <v>13</v>
      </c>
      <c r="J5" s="25" t="s">
        <v>14</v>
      </c>
      <c r="K5" s="24" t="s">
        <v>13</v>
      </c>
      <c r="L5" s="26" t="s">
        <v>14</v>
      </c>
      <c r="M5" s="24" t="s">
        <v>13</v>
      </c>
      <c r="N5" s="25" t="s">
        <v>14</v>
      </c>
      <c r="O5" s="24" t="s">
        <v>13</v>
      </c>
      <c r="P5" s="25" t="s">
        <v>15</v>
      </c>
      <c r="Q5" s="24" t="s">
        <v>13</v>
      </c>
      <c r="R5" s="30" t="s">
        <v>14</v>
      </c>
      <c r="S5" s="24" t="s">
        <v>13</v>
      </c>
      <c r="T5" s="25" t="s">
        <v>15</v>
      </c>
      <c r="U5" s="24" t="s">
        <v>13</v>
      </c>
      <c r="V5" s="25" t="s">
        <v>14</v>
      </c>
      <c r="W5" s="24" t="s">
        <v>13</v>
      </c>
      <c r="X5" s="25" t="s">
        <v>14</v>
      </c>
      <c r="Y5" s="24" t="s">
        <v>13</v>
      </c>
      <c r="Z5" s="25" t="s">
        <v>15</v>
      </c>
      <c r="AA5" s="24" t="s">
        <v>13</v>
      </c>
      <c r="AB5" s="25" t="s">
        <v>14</v>
      </c>
      <c r="AC5" s="24" t="s">
        <v>13</v>
      </c>
      <c r="AD5" s="25" t="s">
        <v>15</v>
      </c>
      <c r="AE5" s="24" t="s">
        <v>13</v>
      </c>
      <c r="AF5" s="25" t="s">
        <v>14</v>
      </c>
      <c r="AG5" s="51" t="s">
        <v>44</v>
      </c>
      <c r="AH5" s="51" t="s">
        <v>45</v>
      </c>
    </row>
    <row r="6" spans="1:34" ht="16.5" customHeight="1" thickBot="1" x14ac:dyDescent="0.3">
      <c r="A6" s="15">
        <v>1</v>
      </c>
      <c r="B6" s="15">
        <f>A6+1</f>
        <v>2</v>
      </c>
      <c r="C6" s="15">
        <f t="shared" ref="C6:AH6" si="0">B6+1</f>
        <v>3</v>
      </c>
      <c r="D6" s="15">
        <f t="shared" si="0"/>
        <v>4</v>
      </c>
      <c r="E6" s="15">
        <f t="shared" si="0"/>
        <v>5</v>
      </c>
      <c r="F6" s="15">
        <f t="shared" si="0"/>
        <v>6</v>
      </c>
      <c r="G6" s="15">
        <f t="shared" si="0"/>
        <v>7</v>
      </c>
      <c r="H6" s="15">
        <f t="shared" si="0"/>
        <v>8</v>
      </c>
      <c r="I6" s="15">
        <f t="shared" si="0"/>
        <v>9</v>
      </c>
      <c r="J6" s="15">
        <f t="shared" si="0"/>
        <v>10</v>
      </c>
      <c r="K6" s="15">
        <f t="shared" si="0"/>
        <v>11</v>
      </c>
      <c r="L6" s="15">
        <f t="shared" si="0"/>
        <v>12</v>
      </c>
      <c r="M6" s="15">
        <f t="shared" si="0"/>
        <v>13</v>
      </c>
      <c r="N6" s="15">
        <f t="shared" si="0"/>
        <v>14</v>
      </c>
      <c r="O6" s="15">
        <f t="shared" si="0"/>
        <v>15</v>
      </c>
      <c r="P6" s="15">
        <f t="shared" si="0"/>
        <v>16</v>
      </c>
      <c r="Q6" s="15">
        <f t="shared" si="0"/>
        <v>17</v>
      </c>
      <c r="R6" s="15">
        <f t="shared" si="0"/>
        <v>18</v>
      </c>
      <c r="S6" s="15">
        <f t="shared" si="0"/>
        <v>19</v>
      </c>
      <c r="T6" s="15">
        <f t="shared" si="0"/>
        <v>20</v>
      </c>
      <c r="U6" s="15">
        <f t="shared" si="0"/>
        <v>21</v>
      </c>
      <c r="V6" s="15">
        <f t="shared" si="0"/>
        <v>22</v>
      </c>
      <c r="W6" s="15">
        <f t="shared" si="0"/>
        <v>23</v>
      </c>
      <c r="X6" s="15">
        <f t="shared" si="0"/>
        <v>24</v>
      </c>
      <c r="Y6" s="15">
        <f t="shared" si="0"/>
        <v>25</v>
      </c>
      <c r="Z6" s="15">
        <f t="shared" si="0"/>
        <v>26</v>
      </c>
      <c r="AA6" s="15">
        <f t="shared" si="0"/>
        <v>27</v>
      </c>
      <c r="AB6" s="15">
        <f t="shared" si="0"/>
        <v>28</v>
      </c>
      <c r="AC6" s="15">
        <f t="shared" si="0"/>
        <v>29</v>
      </c>
      <c r="AD6" s="15">
        <f t="shared" si="0"/>
        <v>30</v>
      </c>
      <c r="AE6" s="15">
        <f t="shared" si="0"/>
        <v>31</v>
      </c>
      <c r="AF6" s="15">
        <f t="shared" si="0"/>
        <v>32</v>
      </c>
      <c r="AG6" s="15">
        <f t="shared" si="0"/>
        <v>33</v>
      </c>
      <c r="AH6" s="15">
        <f t="shared" si="0"/>
        <v>34</v>
      </c>
    </row>
    <row r="7" spans="1:34" ht="44.25" customHeight="1" x14ac:dyDescent="0.25">
      <c r="A7" s="41">
        <v>1</v>
      </c>
      <c r="B7" s="31" t="s">
        <v>16</v>
      </c>
      <c r="C7" s="32">
        <v>1235</v>
      </c>
      <c r="D7" s="32">
        <f>C7/86.4</f>
        <v>14.293981481481481</v>
      </c>
      <c r="E7" s="32">
        <f>D7/15</f>
        <v>0.95293209876543206</v>
      </c>
      <c r="F7" s="64">
        <v>0.62</v>
      </c>
      <c r="G7" s="32">
        <f>E7*F7</f>
        <v>0.5908179012345679</v>
      </c>
      <c r="H7" s="32">
        <v>4</v>
      </c>
      <c r="I7" s="37"/>
      <c r="J7" s="38"/>
      <c r="K7" s="37"/>
      <c r="L7" s="38"/>
      <c r="M7" s="37"/>
      <c r="N7" s="38"/>
      <c r="O7" s="33"/>
      <c r="P7" s="34"/>
      <c r="Q7" s="33"/>
      <c r="R7" s="35">
        <f>G7*16*86.4</f>
        <v>816.74666666666667</v>
      </c>
      <c r="S7" s="36">
        <f>G7*15*86.4</f>
        <v>765.7</v>
      </c>
      <c r="T7" s="34"/>
      <c r="U7" s="33"/>
      <c r="V7" s="35">
        <f>G7*16*86.4</f>
        <v>816.74666666666667</v>
      </c>
      <c r="W7" s="36">
        <f>G7*15*86.4</f>
        <v>765.7</v>
      </c>
      <c r="X7" s="34"/>
      <c r="Y7" s="33"/>
      <c r="Z7" s="34"/>
      <c r="AA7" s="33"/>
      <c r="AB7" s="38"/>
      <c r="AC7" s="37"/>
      <c r="AD7" s="38"/>
      <c r="AE7" s="37"/>
      <c r="AF7" s="48"/>
      <c r="AG7" s="58">
        <f>F7*H7</f>
        <v>2.48</v>
      </c>
      <c r="AH7" s="53">
        <f>I7+J7+K7+L7+M7+N7+O7+P7+Q7+R7+S7+T7+U7+V7+W7+X7+Y7+Z7+AA7+AB7+AC7+AD7+AE7+AF7</f>
        <v>3164.8933333333334</v>
      </c>
    </row>
    <row r="8" spans="1:34" ht="44.25" customHeight="1" x14ac:dyDescent="0.25">
      <c r="A8" s="29">
        <f>A7+1</f>
        <v>2</v>
      </c>
      <c r="B8" s="27" t="s">
        <v>17</v>
      </c>
      <c r="C8" s="19">
        <v>1235</v>
      </c>
      <c r="D8" s="19">
        <f t="shared" ref="D8:D16" si="1">C8/86.4</f>
        <v>14.293981481481481</v>
      </c>
      <c r="E8" s="19">
        <f t="shared" ref="E8:E16" si="2">D8/15</f>
        <v>0.95293209876543206</v>
      </c>
      <c r="F8" s="64">
        <v>10.180000000000001</v>
      </c>
      <c r="G8" s="19">
        <f t="shared" ref="G8:G16" si="3">E8*F8</f>
        <v>9.7008487654321005</v>
      </c>
      <c r="H8" s="19">
        <v>4</v>
      </c>
      <c r="I8" s="4"/>
      <c r="J8" s="5"/>
      <c r="K8" s="4"/>
      <c r="L8" s="5"/>
      <c r="M8" s="4"/>
      <c r="N8" s="5"/>
      <c r="O8" s="16"/>
      <c r="P8" s="10"/>
      <c r="Q8" s="8">
        <f>G8*15*86.4</f>
        <v>12572.300000000003</v>
      </c>
      <c r="R8" s="10"/>
      <c r="S8" s="16"/>
      <c r="T8" s="9">
        <f>G8*16*86.4</f>
        <v>13410.453333333337</v>
      </c>
      <c r="U8" s="16"/>
      <c r="V8" s="9">
        <f>G8*16*86.4</f>
        <v>13410.453333333337</v>
      </c>
      <c r="W8" s="8">
        <f>G8*15*86.4</f>
        <v>12572.300000000003</v>
      </c>
      <c r="X8" s="10"/>
      <c r="Y8" s="16"/>
      <c r="Z8" s="10"/>
      <c r="AA8" s="16"/>
      <c r="AB8" s="5"/>
      <c r="AC8" s="4"/>
      <c r="AD8" s="5"/>
      <c r="AE8" s="4"/>
      <c r="AF8" s="2"/>
      <c r="AG8" s="17">
        <f>F8*H8</f>
        <v>40.720000000000006</v>
      </c>
      <c r="AH8" s="54">
        <f>I8+J8+K8+L8+M8+N8+O8+P8+Q8+R8+S8+T8+U8+V8+W8+X8+Y8+Z8+AA8+AB8+AC8+AD8+AE8+AF8</f>
        <v>51965.506666666683</v>
      </c>
    </row>
    <row r="9" spans="1:34" ht="44.25" customHeight="1" x14ac:dyDescent="0.25">
      <c r="A9" s="29">
        <f t="shared" ref="A9:A28" si="4">A8+1</f>
        <v>3</v>
      </c>
      <c r="B9" s="27" t="s">
        <v>18</v>
      </c>
      <c r="C9" s="19">
        <v>1411</v>
      </c>
      <c r="D9" s="19">
        <f t="shared" si="1"/>
        <v>16.331018518518519</v>
      </c>
      <c r="E9" s="19">
        <f t="shared" si="2"/>
        <v>1.0887345679012346</v>
      </c>
      <c r="F9" s="19"/>
      <c r="G9" s="19">
        <f t="shared" si="3"/>
        <v>0</v>
      </c>
      <c r="H9" s="19">
        <v>2</v>
      </c>
      <c r="I9" s="4"/>
      <c r="J9" s="5"/>
      <c r="K9" s="4"/>
      <c r="L9" s="5"/>
      <c r="M9" s="4"/>
      <c r="N9" s="5"/>
      <c r="O9" s="16"/>
      <c r="P9" s="10"/>
      <c r="Q9" s="8">
        <f>G9*15*86.4</f>
        <v>0</v>
      </c>
      <c r="R9" s="10"/>
      <c r="S9" s="16"/>
      <c r="T9" s="10"/>
      <c r="U9" s="16"/>
      <c r="V9" s="10"/>
      <c r="W9" s="16"/>
      <c r="X9" s="10"/>
      <c r="Y9" s="16"/>
      <c r="Z9" s="10"/>
      <c r="AA9" s="8">
        <f>G9*15*86.4</f>
        <v>0</v>
      </c>
      <c r="AB9" s="5"/>
      <c r="AC9" s="4"/>
      <c r="AD9" s="5"/>
      <c r="AE9" s="4"/>
      <c r="AF9" s="2"/>
      <c r="AG9" s="17">
        <f t="shared" ref="AG9:AG15" si="5">F9*H9</f>
        <v>0</v>
      </c>
      <c r="AH9" s="54">
        <f t="shared" ref="AH9:AH16" si="6">I9+J9+K9+L9+M9+N9+O9+P9+Q9+R9+S9+T9+U9+V9+W9+X9+Y9+Z9+AA9+AB9+AC9+AD9+AE9+AF9</f>
        <v>0</v>
      </c>
    </row>
    <row r="10" spans="1:34" ht="44.25" customHeight="1" x14ac:dyDescent="0.25">
      <c r="A10" s="29">
        <f t="shared" si="4"/>
        <v>4</v>
      </c>
      <c r="B10" s="27" t="s">
        <v>19</v>
      </c>
      <c r="C10" s="19">
        <v>1411</v>
      </c>
      <c r="D10" s="19">
        <f t="shared" si="1"/>
        <v>16.331018518518519</v>
      </c>
      <c r="E10" s="19">
        <f t="shared" si="2"/>
        <v>1.0887345679012346</v>
      </c>
      <c r="F10" s="19"/>
      <c r="G10" s="19">
        <f t="shared" si="3"/>
        <v>0</v>
      </c>
      <c r="H10" s="19">
        <v>2</v>
      </c>
      <c r="I10" s="4"/>
      <c r="J10" s="5"/>
      <c r="K10" s="4"/>
      <c r="L10" s="5"/>
      <c r="M10" s="4"/>
      <c r="N10" s="5"/>
      <c r="O10" s="8">
        <f>G10*15*86.4</f>
        <v>0</v>
      </c>
      <c r="P10" s="10"/>
      <c r="Q10" s="8">
        <f>G10*15*86.4</f>
        <v>0</v>
      </c>
      <c r="R10" s="10"/>
      <c r="S10" s="16"/>
      <c r="T10" s="10"/>
      <c r="U10" s="16"/>
      <c r="V10" s="10"/>
      <c r="W10" s="16"/>
      <c r="X10" s="10"/>
      <c r="Y10" s="16"/>
      <c r="Z10" s="10"/>
      <c r="AA10" s="16"/>
      <c r="AB10" s="5"/>
      <c r="AC10" s="4"/>
      <c r="AD10" s="5"/>
      <c r="AE10" s="4"/>
      <c r="AF10" s="2"/>
      <c r="AG10" s="17">
        <f t="shared" si="5"/>
        <v>0</v>
      </c>
      <c r="AH10" s="54">
        <f t="shared" si="6"/>
        <v>0</v>
      </c>
    </row>
    <row r="11" spans="1:34" ht="44.25" customHeight="1" x14ac:dyDescent="0.25">
      <c r="A11" s="29">
        <f t="shared" si="4"/>
        <v>5</v>
      </c>
      <c r="B11" s="27" t="s">
        <v>25</v>
      </c>
      <c r="C11" s="19">
        <v>1411</v>
      </c>
      <c r="D11" s="19">
        <f t="shared" si="1"/>
        <v>16.331018518518519</v>
      </c>
      <c r="E11" s="19">
        <f t="shared" si="2"/>
        <v>1.0887345679012346</v>
      </c>
      <c r="F11" s="64">
        <v>2.5600000000000005</v>
      </c>
      <c r="G11" s="19">
        <f t="shared" si="3"/>
        <v>2.787160493827161</v>
      </c>
      <c r="H11" s="19">
        <v>3</v>
      </c>
      <c r="I11" s="4"/>
      <c r="J11" s="5"/>
      <c r="K11" s="4"/>
      <c r="L11" s="5"/>
      <c r="M11" s="4"/>
      <c r="N11" s="5"/>
      <c r="O11" s="16"/>
      <c r="P11" s="10"/>
      <c r="Q11" s="16"/>
      <c r="R11" s="10"/>
      <c r="S11" s="16"/>
      <c r="T11" s="9">
        <f>G11*16*86.4</f>
        <v>3852.9706666666675</v>
      </c>
      <c r="U11" s="16"/>
      <c r="V11" s="9">
        <f>G11*16*86.4</f>
        <v>3852.9706666666675</v>
      </c>
      <c r="W11" s="8">
        <f>G11*15*86.4</f>
        <v>3612.1600000000012</v>
      </c>
      <c r="X11" s="10"/>
      <c r="Y11" s="16"/>
      <c r="Z11" s="10"/>
      <c r="AA11" s="16"/>
      <c r="AB11" s="5"/>
      <c r="AC11" s="4"/>
      <c r="AD11" s="5"/>
      <c r="AE11" s="4"/>
      <c r="AF11" s="2"/>
      <c r="AG11" s="17">
        <f t="shared" si="5"/>
        <v>7.6800000000000015</v>
      </c>
      <c r="AH11" s="54">
        <f t="shared" si="6"/>
        <v>11318.101333333336</v>
      </c>
    </row>
    <row r="12" spans="1:34" ht="44.25" customHeight="1" x14ac:dyDescent="0.25">
      <c r="A12" s="29">
        <f t="shared" si="4"/>
        <v>6</v>
      </c>
      <c r="B12" s="27" t="s">
        <v>20</v>
      </c>
      <c r="C12" s="19">
        <v>1235</v>
      </c>
      <c r="D12" s="19">
        <f t="shared" si="1"/>
        <v>14.293981481481481</v>
      </c>
      <c r="E12" s="19">
        <f t="shared" si="2"/>
        <v>0.95293209876543206</v>
      </c>
      <c r="F12" s="19"/>
      <c r="G12" s="19">
        <f t="shared" si="3"/>
        <v>0</v>
      </c>
      <c r="H12" s="19">
        <v>4</v>
      </c>
      <c r="I12" s="4"/>
      <c r="J12" s="5"/>
      <c r="K12" s="4"/>
      <c r="L12" s="5"/>
      <c r="M12" s="4"/>
      <c r="N12" s="5"/>
      <c r="O12" s="16"/>
      <c r="P12" s="10"/>
      <c r="Q12" s="16"/>
      <c r="R12" s="9">
        <f>G12*16*86.4</f>
        <v>0</v>
      </c>
      <c r="S12" s="16"/>
      <c r="T12" s="9">
        <f>G12*16*86.4</f>
        <v>0</v>
      </c>
      <c r="U12" s="16"/>
      <c r="V12" s="9">
        <f>G12*16*86.4</f>
        <v>0</v>
      </c>
      <c r="W12" s="16"/>
      <c r="X12" s="9">
        <f>G12*16*86.4</f>
        <v>0</v>
      </c>
      <c r="Y12" s="16"/>
      <c r="Z12" s="10"/>
      <c r="AA12" s="16"/>
      <c r="AB12" s="5"/>
      <c r="AC12" s="4"/>
      <c r="AD12" s="5"/>
      <c r="AE12" s="4"/>
      <c r="AF12" s="2"/>
      <c r="AG12" s="17">
        <f t="shared" si="5"/>
        <v>0</v>
      </c>
      <c r="AH12" s="54">
        <f t="shared" si="6"/>
        <v>0</v>
      </c>
    </row>
    <row r="13" spans="1:34" ht="44.25" customHeight="1" x14ac:dyDescent="0.25">
      <c r="A13" s="29">
        <f t="shared" si="4"/>
        <v>7</v>
      </c>
      <c r="B13" s="27" t="s">
        <v>21</v>
      </c>
      <c r="C13" s="19">
        <v>1411</v>
      </c>
      <c r="D13" s="19">
        <f t="shared" si="1"/>
        <v>16.331018518518519</v>
      </c>
      <c r="E13" s="19">
        <f t="shared" si="2"/>
        <v>1.0887345679012346</v>
      </c>
      <c r="F13" s="19"/>
      <c r="G13" s="19">
        <f t="shared" si="3"/>
        <v>0</v>
      </c>
      <c r="H13" s="19">
        <v>3</v>
      </c>
      <c r="I13" s="4"/>
      <c r="J13" s="5"/>
      <c r="K13" s="4"/>
      <c r="L13" s="5"/>
      <c r="M13" s="4"/>
      <c r="N13" s="5"/>
      <c r="O13" s="16"/>
      <c r="P13" s="10"/>
      <c r="Q13" s="16"/>
      <c r="R13" s="9">
        <f>G13*16*86.4</f>
        <v>0</v>
      </c>
      <c r="S13" s="8">
        <f>G13*15*86.4</f>
        <v>0</v>
      </c>
      <c r="T13" s="10"/>
      <c r="U13" s="8">
        <f>G13*15*86.4</f>
        <v>0</v>
      </c>
      <c r="V13" s="10"/>
      <c r="W13" s="16"/>
      <c r="X13" s="10"/>
      <c r="Y13" s="16"/>
      <c r="Z13" s="10"/>
      <c r="AA13" s="16"/>
      <c r="AB13" s="5"/>
      <c r="AC13" s="4"/>
      <c r="AD13" s="5"/>
      <c r="AE13" s="4"/>
      <c r="AF13" s="2"/>
      <c r="AG13" s="17">
        <f t="shared" si="5"/>
        <v>0</v>
      </c>
      <c r="AH13" s="54">
        <f t="shared" si="6"/>
        <v>0</v>
      </c>
    </row>
    <row r="14" spans="1:34" ht="44.25" customHeight="1" x14ac:dyDescent="0.25">
      <c r="A14" s="29">
        <f t="shared" si="4"/>
        <v>8</v>
      </c>
      <c r="B14" s="27" t="s">
        <v>22</v>
      </c>
      <c r="C14" s="19">
        <v>1411</v>
      </c>
      <c r="D14" s="19">
        <f t="shared" si="1"/>
        <v>16.331018518518519</v>
      </c>
      <c r="E14" s="19">
        <f t="shared" si="2"/>
        <v>1.0887345679012346</v>
      </c>
      <c r="F14" s="19"/>
      <c r="G14" s="19">
        <f t="shared" si="3"/>
        <v>0</v>
      </c>
      <c r="H14" s="19"/>
      <c r="I14" s="4"/>
      <c r="J14" s="5"/>
      <c r="K14" s="4"/>
      <c r="L14" s="5"/>
      <c r="M14" s="4"/>
      <c r="N14" s="5"/>
      <c r="O14" s="16"/>
      <c r="P14" s="10"/>
      <c r="Q14" s="16"/>
      <c r="R14" s="10"/>
      <c r="S14" s="16"/>
      <c r="T14" s="10"/>
      <c r="U14" s="16"/>
      <c r="V14" s="10"/>
      <c r="W14" s="16"/>
      <c r="X14" s="10"/>
      <c r="Y14" s="16"/>
      <c r="Z14" s="10"/>
      <c r="AA14" s="16"/>
      <c r="AB14" s="5"/>
      <c r="AC14" s="4"/>
      <c r="AD14" s="5"/>
      <c r="AE14" s="4"/>
      <c r="AF14" s="2"/>
      <c r="AG14" s="17">
        <f t="shared" si="5"/>
        <v>0</v>
      </c>
      <c r="AH14" s="54">
        <f t="shared" si="6"/>
        <v>0</v>
      </c>
    </row>
    <row r="15" spans="1:34" ht="44.25" customHeight="1" x14ac:dyDescent="0.25">
      <c r="A15" s="29">
        <f t="shared" si="4"/>
        <v>9</v>
      </c>
      <c r="B15" s="27" t="s">
        <v>23</v>
      </c>
      <c r="C15" s="19">
        <v>1411</v>
      </c>
      <c r="D15" s="19">
        <f t="shared" si="1"/>
        <v>16.331018518518519</v>
      </c>
      <c r="E15" s="19">
        <f t="shared" si="2"/>
        <v>1.0887345679012346</v>
      </c>
      <c r="F15" s="64">
        <v>0.18</v>
      </c>
      <c r="G15" s="19">
        <f t="shared" si="3"/>
        <v>0.19597222222222221</v>
      </c>
      <c r="H15" s="19">
        <v>6</v>
      </c>
      <c r="I15" s="4"/>
      <c r="J15" s="5"/>
      <c r="K15" s="4"/>
      <c r="L15" s="5"/>
      <c r="M15" s="4"/>
      <c r="N15" s="5"/>
      <c r="O15" s="16"/>
      <c r="P15" s="10"/>
      <c r="Q15" s="8">
        <f>G15*15*86.4</f>
        <v>253.98000000000002</v>
      </c>
      <c r="R15" s="10"/>
      <c r="S15" s="8">
        <f>G15*15*86.4</f>
        <v>253.98000000000002</v>
      </c>
      <c r="T15" s="10"/>
      <c r="U15" s="8">
        <f>G15*15*86.4</f>
        <v>253.98000000000002</v>
      </c>
      <c r="V15" s="10"/>
      <c r="W15" s="8">
        <f>G15*15*86.4</f>
        <v>253.98000000000002</v>
      </c>
      <c r="X15" s="10"/>
      <c r="Y15" s="8">
        <f>G15*15*86.4</f>
        <v>253.98000000000002</v>
      </c>
      <c r="Z15" s="10"/>
      <c r="AA15" s="8">
        <f>G15*15*86.4</f>
        <v>253.98000000000002</v>
      </c>
      <c r="AB15" s="5"/>
      <c r="AC15" s="4"/>
      <c r="AD15" s="5"/>
      <c r="AE15" s="4"/>
      <c r="AF15" s="2"/>
      <c r="AG15" s="17">
        <f t="shared" si="5"/>
        <v>1.08</v>
      </c>
      <c r="AH15" s="54">
        <f t="shared" si="6"/>
        <v>1523.88</v>
      </c>
    </row>
    <row r="16" spans="1:34" ht="44.25" customHeight="1" thickBot="1" x14ac:dyDescent="0.3">
      <c r="A16" s="29">
        <f t="shared" si="4"/>
        <v>10</v>
      </c>
      <c r="B16" s="28" t="s">
        <v>24</v>
      </c>
      <c r="C16" s="42">
        <v>1411</v>
      </c>
      <c r="D16" s="42">
        <f t="shared" si="1"/>
        <v>16.331018518518519</v>
      </c>
      <c r="E16" s="42">
        <f t="shared" si="2"/>
        <v>1.0887345679012346</v>
      </c>
      <c r="F16" s="42"/>
      <c r="G16" s="42">
        <f t="shared" si="3"/>
        <v>0</v>
      </c>
      <c r="H16" s="42">
        <v>3</v>
      </c>
      <c r="I16" s="43"/>
      <c r="J16" s="44"/>
      <c r="K16" s="43"/>
      <c r="L16" s="44"/>
      <c r="M16" s="43"/>
      <c r="N16" s="44"/>
      <c r="O16" s="46"/>
      <c r="P16" s="45"/>
      <c r="Q16" s="46"/>
      <c r="R16" s="45"/>
      <c r="S16" s="47">
        <f>G16*15*86.4</f>
        <v>0</v>
      </c>
      <c r="T16" s="45"/>
      <c r="U16" s="47">
        <f>G16*15*86.4</f>
        <v>0</v>
      </c>
      <c r="V16" s="45"/>
      <c r="W16" s="47">
        <f>G16*15*86.4</f>
        <v>0</v>
      </c>
      <c r="X16" s="45"/>
      <c r="Y16" s="46"/>
      <c r="Z16" s="45"/>
      <c r="AA16" s="46"/>
      <c r="AB16" s="44"/>
      <c r="AC16" s="43"/>
      <c r="AD16" s="44"/>
      <c r="AE16" s="43"/>
      <c r="AF16" s="49"/>
      <c r="AG16" s="59">
        <f>F16*H16</f>
        <v>0</v>
      </c>
      <c r="AH16" s="55">
        <f t="shared" si="6"/>
        <v>0</v>
      </c>
    </row>
    <row r="17" spans="1:34" ht="44.25" customHeight="1" x14ac:dyDescent="0.25">
      <c r="A17" s="29">
        <f t="shared" si="4"/>
        <v>11</v>
      </c>
      <c r="B17" s="31" t="s">
        <v>47</v>
      </c>
      <c r="C17" s="21"/>
      <c r="D17" s="21"/>
      <c r="E17" s="21"/>
      <c r="F17" s="21"/>
      <c r="G17" s="21"/>
      <c r="H17" s="21"/>
      <c r="I17" s="68" t="s">
        <v>48</v>
      </c>
      <c r="J17" s="69"/>
      <c r="K17" s="69"/>
      <c r="L17" s="69"/>
      <c r="M17" s="69"/>
      <c r="N17" s="69"/>
      <c r="O17" s="70" t="s">
        <v>49</v>
      </c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68" t="s">
        <v>48</v>
      </c>
      <c r="AC17" s="69"/>
      <c r="AD17" s="69"/>
      <c r="AE17" s="69"/>
      <c r="AF17" s="69"/>
      <c r="AG17" s="66"/>
      <c r="AH17" s="67"/>
    </row>
    <row r="18" spans="1:34" ht="44.25" customHeight="1" x14ac:dyDescent="0.25">
      <c r="A18" s="29">
        <f t="shared" si="4"/>
        <v>12</v>
      </c>
      <c r="B18" s="63" t="s">
        <v>31</v>
      </c>
      <c r="C18" s="18"/>
      <c r="D18" s="18"/>
      <c r="E18" s="18"/>
      <c r="F18" s="18"/>
      <c r="G18" s="18"/>
      <c r="H18" s="50"/>
      <c r="I18" s="57">
        <f>I7+I8+I9+I10+I11+I12+I13+I14+I15+I16+I24+I25+I26</f>
        <v>0</v>
      </c>
      <c r="J18" s="57">
        <f t="shared" ref="J18:AF18" si="7">J7+J8+J9+J10+J11+J12+J13+J14+J15+J16+J24+J25+J26</f>
        <v>0</v>
      </c>
      <c r="K18" s="57">
        <f t="shared" si="7"/>
        <v>0</v>
      </c>
      <c r="L18" s="57">
        <f t="shared" si="7"/>
        <v>0</v>
      </c>
      <c r="M18" s="57">
        <f t="shared" si="7"/>
        <v>0</v>
      </c>
      <c r="N18" s="57">
        <f t="shared" si="7"/>
        <v>0</v>
      </c>
      <c r="O18" s="57">
        <f t="shared" si="7"/>
        <v>0</v>
      </c>
      <c r="P18" s="57">
        <f t="shared" si="7"/>
        <v>0</v>
      </c>
      <c r="Q18" s="57">
        <f t="shared" si="7"/>
        <v>12826.280000000002</v>
      </c>
      <c r="R18" s="57">
        <f t="shared" si="7"/>
        <v>816.74666666666667</v>
      </c>
      <c r="S18" s="57">
        <f t="shared" si="7"/>
        <v>1019.6800000000001</v>
      </c>
      <c r="T18" s="57">
        <f t="shared" si="7"/>
        <v>17263.424000000003</v>
      </c>
      <c r="U18" s="57">
        <f t="shared" si="7"/>
        <v>253.98000000000002</v>
      </c>
      <c r="V18" s="57">
        <f t="shared" si="7"/>
        <v>18080.170666666669</v>
      </c>
      <c r="W18" s="57">
        <f t="shared" si="7"/>
        <v>17204.140000000003</v>
      </c>
      <c r="X18" s="57">
        <f t="shared" si="7"/>
        <v>0</v>
      </c>
      <c r="Y18" s="57">
        <f t="shared" si="7"/>
        <v>253.98000000000002</v>
      </c>
      <c r="Z18" s="57">
        <f t="shared" si="7"/>
        <v>0</v>
      </c>
      <c r="AA18" s="57">
        <f t="shared" si="7"/>
        <v>253.98000000000002</v>
      </c>
      <c r="AB18" s="57">
        <f t="shared" si="7"/>
        <v>0</v>
      </c>
      <c r="AC18" s="57">
        <f t="shared" si="7"/>
        <v>0</v>
      </c>
      <c r="AD18" s="57">
        <f t="shared" si="7"/>
        <v>0</v>
      </c>
      <c r="AE18" s="57">
        <f t="shared" si="7"/>
        <v>0</v>
      </c>
      <c r="AF18" s="57">
        <f t="shared" si="7"/>
        <v>0</v>
      </c>
      <c r="AG18" s="57">
        <f>AG7+AG8+AG9+AG10+AG11+AG12+AG13+AG14+AG15+AG16</f>
        <v>51.96</v>
      </c>
      <c r="AH18" s="56">
        <f>I18+J18+K18+L18+M18+N18+O18+P18+Q18+R18+S18+T18+U18+V18+W18+X18+Y18+Z18+AA18+AB18+AC18+AD18+AE18+AF18</f>
        <v>67972.381333333338</v>
      </c>
    </row>
    <row r="19" spans="1:34" ht="44.25" customHeight="1" x14ac:dyDescent="0.25">
      <c r="A19" s="29">
        <f t="shared" si="4"/>
        <v>13</v>
      </c>
      <c r="B19" s="27" t="s">
        <v>32</v>
      </c>
      <c r="C19" s="21"/>
      <c r="D19" s="21"/>
      <c r="E19" s="21"/>
      <c r="F19" s="21"/>
      <c r="G19" s="21"/>
      <c r="H19" s="21"/>
      <c r="I19" s="13">
        <v>0.9</v>
      </c>
      <c r="J19" s="14">
        <f>I19</f>
        <v>0.9</v>
      </c>
      <c r="K19" s="13">
        <v>0.9</v>
      </c>
      <c r="L19" s="14">
        <f t="shared" ref="L19:L22" si="8">K19</f>
        <v>0.9</v>
      </c>
      <c r="M19" s="13">
        <v>0.9</v>
      </c>
      <c r="N19" s="14">
        <f t="shared" ref="N19:N22" si="9">M19</f>
        <v>0.9</v>
      </c>
      <c r="O19" s="13">
        <v>0.9</v>
      </c>
      <c r="P19" s="14">
        <f t="shared" ref="P19:P22" si="10">O19</f>
        <v>0.9</v>
      </c>
      <c r="Q19" s="13">
        <v>0.9</v>
      </c>
      <c r="R19" s="14">
        <f t="shared" ref="R19:R22" si="11">Q19</f>
        <v>0.9</v>
      </c>
      <c r="S19" s="13">
        <v>0.9</v>
      </c>
      <c r="T19" s="14">
        <f t="shared" ref="T19:T22" si="12">S19</f>
        <v>0.9</v>
      </c>
      <c r="U19" s="13">
        <v>0.9</v>
      </c>
      <c r="V19" s="14">
        <f t="shared" ref="V19:V22" si="13">U19</f>
        <v>0.9</v>
      </c>
      <c r="W19" s="13">
        <v>0.9</v>
      </c>
      <c r="X19" s="14">
        <f t="shared" ref="X19:X22" si="14">W19</f>
        <v>0.9</v>
      </c>
      <c r="Y19" s="13">
        <v>0.9</v>
      </c>
      <c r="Z19" s="14">
        <f t="shared" ref="Z19:Z22" si="15">Y19</f>
        <v>0.9</v>
      </c>
      <c r="AA19" s="13">
        <v>0.9</v>
      </c>
      <c r="AB19" s="14">
        <f t="shared" ref="AB19:AB22" si="16">AA19</f>
        <v>0.9</v>
      </c>
      <c r="AC19" s="13">
        <v>0.9</v>
      </c>
      <c r="AD19" s="14">
        <f t="shared" ref="AD19:AD22" si="17">AC19</f>
        <v>0.9</v>
      </c>
      <c r="AE19" s="13">
        <v>0.9</v>
      </c>
      <c r="AF19" s="14">
        <f t="shared" ref="AF19:AF22" si="18">AE19</f>
        <v>0.9</v>
      </c>
      <c r="AG19" s="11"/>
      <c r="AH19" s="12"/>
    </row>
    <row r="20" spans="1:34" ht="44.25" customHeight="1" x14ac:dyDescent="0.25">
      <c r="A20" s="29">
        <f t="shared" si="4"/>
        <v>14</v>
      </c>
      <c r="B20" s="27" t="s">
        <v>33</v>
      </c>
      <c r="C20" s="20"/>
      <c r="D20" s="20"/>
      <c r="E20" s="20"/>
      <c r="F20" s="20"/>
      <c r="G20" s="23"/>
      <c r="H20" s="39"/>
      <c r="I20" s="60">
        <v>0.9</v>
      </c>
      <c r="J20" s="61">
        <f>I20</f>
        <v>0.9</v>
      </c>
      <c r="K20" s="60">
        <v>0.9</v>
      </c>
      <c r="L20" s="61">
        <f t="shared" si="8"/>
        <v>0.9</v>
      </c>
      <c r="M20" s="60">
        <v>0.9</v>
      </c>
      <c r="N20" s="61">
        <f t="shared" si="9"/>
        <v>0.9</v>
      </c>
      <c r="O20" s="60">
        <v>0.9</v>
      </c>
      <c r="P20" s="61">
        <f t="shared" si="10"/>
        <v>0.9</v>
      </c>
      <c r="Q20" s="60">
        <v>0.9</v>
      </c>
      <c r="R20" s="61">
        <f t="shared" si="11"/>
        <v>0.9</v>
      </c>
      <c r="S20" s="60">
        <v>0.9</v>
      </c>
      <c r="T20" s="61">
        <f t="shared" si="12"/>
        <v>0.9</v>
      </c>
      <c r="U20" s="60">
        <v>0.9</v>
      </c>
      <c r="V20" s="61">
        <f t="shared" si="13"/>
        <v>0.9</v>
      </c>
      <c r="W20" s="60">
        <v>0.9</v>
      </c>
      <c r="X20" s="61">
        <f t="shared" si="14"/>
        <v>0.9</v>
      </c>
      <c r="Y20" s="60">
        <v>0.9</v>
      </c>
      <c r="Z20" s="61">
        <f t="shared" si="15"/>
        <v>0.9</v>
      </c>
      <c r="AA20" s="60">
        <v>0.9</v>
      </c>
      <c r="AB20" s="61">
        <f t="shared" si="16"/>
        <v>0.9</v>
      </c>
      <c r="AC20" s="60">
        <v>0.9</v>
      </c>
      <c r="AD20" s="61">
        <f t="shared" si="17"/>
        <v>0.9</v>
      </c>
      <c r="AE20" s="60">
        <v>0.9</v>
      </c>
      <c r="AF20" s="61">
        <f t="shared" si="18"/>
        <v>0.9</v>
      </c>
      <c r="AG20" s="11"/>
      <c r="AH20" s="12"/>
    </row>
    <row r="21" spans="1:34" ht="44.25" customHeight="1" x14ac:dyDescent="0.25">
      <c r="A21" s="29">
        <f t="shared" si="4"/>
        <v>15</v>
      </c>
      <c r="B21" s="27" t="s">
        <v>34</v>
      </c>
      <c r="C21" s="21"/>
      <c r="D21" s="21"/>
      <c r="E21" s="21"/>
      <c r="F21" s="21"/>
      <c r="G21" s="21"/>
      <c r="H21" s="21"/>
      <c r="I21" s="11">
        <v>0.85</v>
      </c>
      <c r="J21" s="12">
        <f>I21</f>
        <v>0.85</v>
      </c>
      <c r="K21" s="11">
        <v>0.85</v>
      </c>
      <c r="L21" s="12">
        <f t="shared" si="8"/>
        <v>0.85</v>
      </c>
      <c r="M21" s="11">
        <v>0.85</v>
      </c>
      <c r="N21" s="12">
        <f t="shared" si="9"/>
        <v>0.85</v>
      </c>
      <c r="O21" s="11">
        <v>0.85</v>
      </c>
      <c r="P21" s="12">
        <f t="shared" si="10"/>
        <v>0.85</v>
      </c>
      <c r="Q21" s="11">
        <v>0.85</v>
      </c>
      <c r="R21" s="12">
        <f t="shared" si="11"/>
        <v>0.85</v>
      </c>
      <c r="S21" s="11">
        <v>0.85</v>
      </c>
      <c r="T21" s="12">
        <f t="shared" si="12"/>
        <v>0.85</v>
      </c>
      <c r="U21" s="11">
        <v>0.85</v>
      </c>
      <c r="V21" s="12">
        <f t="shared" si="13"/>
        <v>0.85</v>
      </c>
      <c r="W21" s="11">
        <v>0.85</v>
      </c>
      <c r="X21" s="12">
        <f t="shared" si="14"/>
        <v>0.85</v>
      </c>
      <c r="Y21" s="11">
        <v>0.85</v>
      </c>
      <c r="Z21" s="12">
        <f t="shared" si="15"/>
        <v>0.85</v>
      </c>
      <c r="AA21" s="11">
        <v>0.85</v>
      </c>
      <c r="AB21" s="12">
        <f t="shared" si="16"/>
        <v>0.85</v>
      </c>
      <c r="AC21" s="11">
        <v>0.85</v>
      </c>
      <c r="AD21" s="12">
        <f t="shared" si="17"/>
        <v>0.85</v>
      </c>
      <c r="AE21" s="11">
        <v>0.85</v>
      </c>
      <c r="AF21" s="12">
        <f t="shared" si="18"/>
        <v>0.85</v>
      </c>
      <c r="AG21" s="11"/>
      <c r="AH21" s="12"/>
    </row>
    <row r="22" spans="1:34" ht="44.25" customHeight="1" x14ac:dyDescent="0.25">
      <c r="A22" s="29">
        <f t="shared" si="4"/>
        <v>16</v>
      </c>
      <c r="B22" s="27" t="s">
        <v>35</v>
      </c>
      <c r="C22" s="21"/>
      <c r="D22" s="21"/>
      <c r="E22" s="21"/>
      <c r="F22" s="21"/>
      <c r="G22" s="21"/>
      <c r="H22" s="21"/>
      <c r="I22" s="11">
        <v>0.83</v>
      </c>
      <c r="J22" s="12">
        <f>I22</f>
        <v>0.83</v>
      </c>
      <c r="K22" s="11">
        <v>0.83</v>
      </c>
      <c r="L22" s="12">
        <f t="shared" si="8"/>
        <v>0.83</v>
      </c>
      <c r="M22" s="11">
        <v>0.83</v>
      </c>
      <c r="N22" s="12">
        <f t="shared" si="9"/>
        <v>0.83</v>
      </c>
      <c r="O22" s="11">
        <v>0.83</v>
      </c>
      <c r="P22" s="12">
        <f t="shared" si="10"/>
        <v>0.83</v>
      </c>
      <c r="Q22" s="11">
        <v>0.83</v>
      </c>
      <c r="R22" s="12">
        <f t="shared" si="11"/>
        <v>0.83</v>
      </c>
      <c r="S22" s="11">
        <v>0.83</v>
      </c>
      <c r="T22" s="12">
        <f t="shared" si="12"/>
        <v>0.83</v>
      </c>
      <c r="U22" s="11">
        <v>0.83</v>
      </c>
      <c r="V22" s="12">
        <f t="shared" si="13"/>
        <v>0.83</v>
      </c>
      <c r="W22" s="11">
        <v>0.83</v>
      </c>
      <c r="X22" s="12">
        <f t="shared" si="14"/>
        <v>0.83</v>
      </c>
      <c r="Y22" s="11">
        <v>0.83</v>
      </c>
      <c r="Z22" s="12">
        <f t="shared" si="15"/>
        <v>0.83</v>
      </c>
      <c r="AA22" s="11">
        <v>0.83</v>
      </c>
      <c r="AB22" s="12">
        <f t="shared" si="16"/>
        <v>0.83</v>
      </c>
      <c r="AC22" s="11">
        <v>0.83</v>
      </c>
      <c r="AD22" s="12">
        <f t="shared" si="17"/>
        <v>0.83</v>
      </c>
      <c r="AE22" s="11">
        <v>0.83</v>
      </c>
      <c r="AF22" s="12">
        <f t="shared" si="18"/>
        <v>0.83</v>
      </c>
      <c r="AG22" s="11"/>
      <c r="AH22" s="12"/>
    </row>
    <row r="23" spans="1:34" ht="44.25" customHeight="1" x14ac:dyDescent="0.25">
      <c r="A23" s="29">
        <f t="shared" si="4"/>
        <v>17</v>
      </c>
      <c r="B23" s="27" t="s">
        <v>36</v>
      </c>
      <c r="C23" s="21"/>
      <c r="D23" s="21"/>
      <c r="E23" s="21"/>
      <c r="F23" s="21"/>
      <c r="G23" s="21"/>
      <c r="H23" s="21"/>
      <c r="I23" s="11">
        <f>I19*I20*I21*I22</f>
        <v>0.57145499999999994</v>
      </c>
      <c r="J23" s="12">
        <f>J19*J20*J21*J22</f>
        <v>0.57145499999999994</v>
      </c>
      <c r="K23" s="11">
        <f t="shared" ref="K23:AF23" si="19">K19*K20*K21*K22</f>
        <v>0.57145499999999994</v>
      </c>
      <c r="L23" s="12">
        <f t="shared" si="19"/>
        <v>0.57145499999999994</v>
      </c>
      <c r="M23" s="11">
        <f t="shared" si="19"/>
        <v>0.57145499999999994</v>
      </c>
      <c r="N23" s="12">
        <f t="shared" si="19"/>
        <v>0.57145499999999994</v>
      </c>
      <c r="O23" s="11">
        <f>O19*O20*O21*O22</f>
        <v>0.57145499999999994</v>
      </c>
      <c r="P23" s="12">
        <f t="shared" si="19"/>
        <v>0.57145499999999994</v>
      </c>
      <c r="Q23" s="11">
        <f t="shared" si="19"/>
        <v>0.57145499999999994</v>
      </c>
      <c r="R23" s="12">
        <f t="shared" si="19"/>
        <v>0.57145499999999994</v>
      </c>
      <c r="S23" s="11">
        <f t="shared" si="19"/>
        <v>0.57145499999999994</v>
      </c>
      <c r="T23" s="12">
        <f t="shared" si="19"/>
        <v>0.57145499999999994</v>
      </c>
      <c r="U23" s="11">
        <f t="shared" si="19"/>
        <v>0.57145499999999994</v>
      </c>
      <c r="V23" s="12">
        <f t="shared" si="19"/>
        <v>0.57145499999999994</v>
      </c>
      <c r="W23" s="11">
        <f t="shared" si="19"/>
        <v>0.57145499999999994</v>
      </c>
      <c r="X23" s="12">
        <f t="shared" si="19"/>
        <v>0.57145499999999994</v>
      </c>
      <c r="Y23" s="11">
        <f t="shared" si="19"/>
        <v>0.57145499999999994</v>
      </c>
      <c r="Z23" s="12">
        <f t="shared" si="19"/>
        <v>0.57145499999999994</v>
      </c>
      <c r="AA23" s="11">
        <f t="shared" si="19"/>
        <v>0.57145499999999994</v>
      </c>
      <c r="AB23" s="12">
        <f t="shared" si="19"/>
        <v>0.57145499999999994</v>
      </c>
      <c r="AC23" s="11">
        <f t="shared" si="19"/>
        <v>0.57145499999999994</v>
      </c>
      <c r="AD23" s="12">
        <f t="shared" si="19"/>
        <v>0.57145499999999994</v>
      </c>
      <c r="AE23" s="11">
        <f t="shared" si="19"/>
        <v>0.57145499999999994</v>
      </c>
      <c r="AF23" s="12">
        <f t="shared" si="19"/>
        <v>0.57145499999999994</v>
      </c>
      <c r="AG23" s="11"/>
      <c r="AH23" s="12"/>
    </row>
    <row r="24" spans="1:34" ht="44.25" customHeight="1" x14ac:dyDescent="0.25">
      <c r="A24" s="29">
        <f t="shared" si="4"/>
        <v>18</v>
      </c>
      <c r="B24" s="27" t="s">
        <v>50</v>
      </c>
      <c r="C24" s="21"/>
      <c r="D24" s="21"/>
      <c r="E24" s="21"/>
      <c r="F24" s="21"/>
      <c r="G24" s="21"/>
      <c r="H24" s="21"/>
      <c r="I24" s="11"/>
      <c r="J24" s="12"/>
      <c r="K24" s="11"/>
      <c r="L24" s="12"/>
      <c r="M24" s="11"/>
      <c r="N24" s="12"/>
      <c r="O24" s="11"/>
      <c r="P24" s="12"/>
      <c r="Q24" s="11"/>
      <c r="R24" s="12"/>
      <c r="S24" s="11"/>
      <c r="T24" s="12"/>
      <c r="U24" s="11"/>
      <c r="V24" s="12"/>
      <c r="W24" s="11"/>
      <c r="X24" s="12"/>
      <c r="Y24" s="11"/>
      <c r="Z24" s="12"/>
      <c r="AA24" s="11"/>
      <c r="AB24" s="12"/>
      <c r="AC24" s="11"/>
      <c r="AD24" s="12"/>
      <c r="AE24" s="11"/>
      <c r="AF24" s="12"/>
      <c r="AG24" s="94" t="s">
        <v>54</v>
      </c>
      <c r="AH24" s="95"/>
    </row>
    <row r="25" spans="1:34" ht="44.25" customHeight="1" x14ac:dyDescent="0.25">
      <c r="A25" s="29">
        <f t="shared" si="4"/>
        <v>19</v>
      </c>
      <c r="B25" s="27" t="s">
        <v>51</v>
      </c>
      <c r="C25" s="21"/>
      <c r="D25" s="21"/>
      <c r="E25" s="21"/>
      <c r="F25" s="21"/>
      <c r="G25" s="21"/>
      <c r="H25" s="21"/>
      <c r="I25" s="11"/>
      <c r="J25" s="12"/>
      <c r="K25" s="11"/>
      <c r="L25" s="12"/>
      <c r="M25" s="11"/>
      <c r="N25" s="12"/>
      <c r="O25" s="11"/>
      <c r="P25" s="12"/>
      <c r="Q25" s="11"/>
      <c r="R25" s="12"/>
      <c r="S25" s="11"/>
      <c r="T25" s="12"/>
      <c r="U25" s="11"/>
      <c r="V25" s="12"/>
      <c r="W25" s="11"/>
      <c r="X25" s="12"/>
      <c r="Y25" s="11"/>
      <c r="Z25" s="12"/>
      <c r="AA25" s="11"/>
      <c r="AB25" s="12"/>
      <c r="AC25" s="11"/>
      <c r="AD25" s="12"/>
      <c r="AE25" s="11"/>
      <c r="AF25" s="12"/>
      <c r="AG25" s="96"/>
      <c r="AH25" s="97"/>
    </row>
    <row r="26" spans="1:34" ht="44.25" customHeight="1" x14ac:dyDescent="0.25">
      <c r="A26" s="29">
        <f t="shared" si="4"/>
        <v>20</v>
      </c>
      <c r="B26" s="27" t="s">
        <v>52</v>
      </c>
      <c r="C26" s="21"/>
      <c r="D26" s="21"/>
      <c r="E26" s="21"/>
      <c r="F26" s="21"/>
      <c r="G26" s="21"/>
      <c r="H26" s="21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98"/>
      <c r="AH26" s="99"/>
    </row>
    <row r="27" spans="1:34" ht="44.25" customHeight="1" x14ac:dyDescent="0.25">
      <c r="A27" s="29">
        <f t="shared" si="4"/>
        <v>21</v>
      </c>
      <c r="B27" s="27" t="s">
        <v>37</v>
      </c>
      <c r="C27" s="21"/>
      <c r="D27" s="21"/>
      <c r="E27" s="21"/>
      <c r="F27" s="21"/>
      <c r="G27" s="21"/>
      <c r="H27" s="21"/>
      <c r="I27" s="6">
        <f>I18/I23</f>
        <v>0</v>
      </c>
      <c r="J27" s="7">
        <f>J18/J23</f>
        <v>0</v>
      </c>
      <c r="K27" s="6">
        <f t="shared" ref="K27:AE27" si="20">K18/K23</f>
        <v>0</v>
      </c>
      <c r="L27" s="7">
        <f t="shared" si="20"/>
        <v>0</v>
      </c>
      <c r="M27" s="6">
        <f t="shared" si="20"/>
        <v>0</v>
      </c>
      <c r="N27" s="7">
        <f t="shared" si="20"/>
        <v>0</v>
      </c>
      <c r="O27" s="6">
        <f>O18/O23</f>
        <v>0</v>
      </c>
      <c r="P27" s="7">
        <f t="shared" si="20"/>
        <v>0</v>
      </c>
      <c r="Q27" s="6">
        <f t="shared" si="20"/>
        <v>22444.951920973661</v>
      </c>
      <c r="R27" s="7">
        <f t="shared" si="20"/>
        <v>1429.2405642905685</v>
      </c>
      <c r="S27" s="6">
        <f t="shared" si="20"/>
        <v>1784.3574734668525</v>
      </c>
      <c r="T27" s="7">
        <f t="shared" si="20"/>
        <v>30209.59480624022</v>
      </c>
      <c r="U27" s="6">
        <f t="shared" si="20"/>
        <v>444.44444444444451</v>
      </c>
      <c r="V27" s="7">
        <f t="shared" si="20"/>
        <v>31638.835370530785</v>
      </c>
      <c r="W27" s="6">
        <f t="shared" si="20"/>
        <v>30105.85260431706</v>
      </c>
      <c r="X27" s="7">
        <f t="shared" si="20"/>
        <v>0</v>
      </c>
      <c r="Y27" s="6">
        <f t="shared" si="20"/>
        <v>444.44444444444451</v>
      </c>
      <c r="Z27" s="7">
        <f t="shared" si="20"/>
        <v>0</v>
      </c>
      <c r="AA27" s="6">
        <f t="shared" si="20"/>
        <v>444.44444444444451</v>
      </c>
      <c r="AB27" s="7">
        <f t="shared" si="20"/>
        <v>0</v>
      </c>
      <c r="AC27" s="6">
        <f t="shared" si="20"/>
        <v>0</v>
      </c>
      <c r="AD27" s="7">
        <f t="shared" si="20"/>
        <v>0</v>
      </c>
      <c r="AE27" s="6">
        <f t="shared" si="20"/>
        <v>0</v>
      </c>
      <c r="AF27" s="7">
        <f>AF18/AF23</f>
        <v>0</v>
      </c>
      <c r="AG27" s="6"/>
      <c r="AH27" s="7">
        <f>I27+J27+K27+L27+M27+N27+O27+P27+Q27+R27+S27+T27+U27+V27+W27+X27+Y27+Z27+AA27+AB27+AC27+AD27+AE27+AF27</f>
        <v>118946.16607315246</v>
      </c>
    </row>
    <row r="28" spans="1:34" ht="44.25" customHeight="1" thickBot="1" x14ac:dyDescent="0.3">
      <c r="A28" s="29">
        <f t="shared" si="4"/>
        <v>22</v>
      </c>
      <c r="B28" s="28" t="s">
        <v>38</v>
      </c>
      <c r="C28" s="22"/>
      <c r="D28" s="22"/>
      <c r="E28" s="22"/>
      <c r="F28" s="22"/>
      <c r="G28" s="22"/>
      <c r="H28" s="22"/>
      <c r="I28" s="62">
        <f>I27/(15*86400)</f>
        <v>0</v>
      </c>
      <c r="J28" s="40">
        <f>J27/(15*86400)</f>
        <v>0</v>
      </c>
      <c r="K28" s="62">
        <f t="shared" ref="K28:AF28" si="21">K27/(15*86400)</f>
        <v>0</v>
      </c>
      <c r="L28" s="40">
        <f t="shared" si="21"/>
        <v>0</v>
      </c>
      <c r="M28" s="62">
        <f t="shared" si="21"/>
        <v>0</v>
      </c>
      <c r="N28" s="40">
        <f t="shared" si="21"/>
        <v>0</v>
      </c>
      <c r="O28" s="62">
        <f t="shared" si="21"/>
        <v>0</v>
      </c>
      <c r="P28" s="40">
        <f t="shared" si="21"/>
        <v>0</v>
      </c>
      <c r="Q28" s="62">
        <f t="shared" si="21"/>
        <v>1.7318635741492023E-2</v>
      </c>
      <c r="R28" s="40">
        <f t="shared" si="21"/>
        <v>1.102809077384698E-3</v>
      </c>
      <c r="S28" s="62">
        <f t="shared" si="21"/>
        <v>1.3768190381688676E-3</v>
      </c>
      <c r="T28" s="40">
        <f t="shared" si="21"/>
        <v>2.3309872535679184E-2</v>
      </c>
      <c r="U28" s="62">
        <f t="shared" si="21"/>
        <v>3.4293552812071334E-4</v>
      </c>
      <c r="V28" s="40">
        <f t="shared" si="21"/>
        <v>2.4412681613063876E-2</v>
      </c>
      <c r="W28" s="62">
        <f t="shared" si="21"/>
        <v>2.3229824540368101E-2</v>
      </c>
      <c r="X28" s="40">
        <f t="shared" si="21"/>
        <v>0</v>
      </c>
      <c r="Y28" s="62">
        <f t="shared" si="21"/>
        <v>3.4293552812071334E-4</v>
      </c>
      <c r="Z28" s="40">
        <f t="shared" si="21"/>
        <v>0</v>
      </c>
      <c r="AA28" s="62">
        <f t="shared" si="21"/>
        <v>3.4293552812071334E-4</v>
      </c>
      <c r="AB28" s="40">
        <f t="shared" si="21"/>
        <v>0</v>
      </c>
      <c r="AC28" s="62">
        <f t="shared" si="21"/>
        <v>0</v>
      </c>
      <c r="AD28" s="40">
        <f t="shared" si="21"/>
        <v>0</v>
      </c>
      <c r="AE28" s="62">
        <f t="shared" si="21"/>
        <v>0</v>
      </c>
      <c r="AF28" s="40">
        <f t="shared" si="21"/>
        <v>0</v>
      </c>
      <c r="AG28" s="62"/>
      <c r="AH28" s="40"/>
    </row>
    <row r="29" spans="1:34" x14ac:dyDescent="0.25">
      <c r="AG29" s="52"/>
      <c r="AH29" s="52"/>
    </row>
    <row r="30" spans="1:34" x14ac:dyDescent="0.25">
      <c r="AG30" s="52"/>
      <c r="AH30" s="52"/>
    </row>
  </sheetData>
  <mergeCells count="29">
    <mergeCell ref="AG24:AH26"/>
    <mergeCell ref="O4:P4"/>
    <mergeCell ref="D4:D5"/>
    <mergeCell ref="E4:E5"/>
    <mergeCell ref="F4:F5"/>
    <mergeCell ref="G4:G5"/>
    <mergeCell ref="H4:H5"/>
    <mergeCell ref="AG4:AH4"/>
    <mergeCell ref="S4:T4"/>
    <mergeCell ref="U4:V4"/>
    <mergeCell ref="W4:X4"/>
    <mergeCell ref="Y4:Z4"/>
    <mergeCell ref="AA4:AB4"/>
    <mergeCell ref="AC4:AD4"/>
    <mergeCell ref="I17:N17"/>
    <mergeCell ref="O17:W17"/>
    <mergeCell ref="X17:AA17"/>
    <mergeCell ref="AB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</mergeCells>
  <conditionalFormatting sqref="B25:B26">
    <cfRule type="duplicateValues" dxfId="0" priority="1"/>
  </conditionalFormatting>
  <pageMargins left="0.25" right="0.25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ტაშისკარის ს.ს.</vt:lpstr>
      <vt:lpstr>სკრა-ქარელი</vt:lpstr>
      <vt:lpstr>სალთვისი</vt:lpstr>
      <vt:lpstr>ზედა რუ</vt:lpstr>
      <vt:lpstr>ძლევიჯვრის არხის ს.ს.</vt:lpstr>
      <vt:lpstr>წისქვილის ს.ს</vt:lpstr>
      <vt:lpstr>ლეთეთის ს.ს</vt:lpstr>
      <vt:lpstr>დავითის ს.ს.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2025-10-31T09:16:42Z</dcterms:modified>
</cp:coreProperties>
</file>