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vazha.gvelesiani 17.07.2025\Desktop\რეჟიმები\რეჟიმი დამტკიცებული 2025\რეჟიმი დამტკიცებული 2025\შიდა ქართლი\"/>
    </mc:Choice>
  </mc:AlternateContent>
  <xr:revisionPtr revIDLastSave="0" documentId="13_ncr:1_{1551FB80-7D0F-4239-8D00-B30AC3FC0BE9}" xr6:coauthVersionLast="47" xr6:coauthVersionMax="47" xr10:uidLastSave="{00000000-0000-0000-0000-000000000000}"/>
  <bookViews>
    <workbookView xWindow="28680" yWindow="-30" windowWidth="29040" windowHeight="15720" tabRatio="968" firstSheet="1" activeTab="14" xr2:uid="{00000000-000D-0000-FFFF-FFFF00000000}"/>
  </bookViews>
  <sheets>
    <sheet name="თეზი-ოკამი" sheetId="43" r:id="rId1"/>
    <sheet name="დოეს-გრაკალი" sheetId="42" r:id="rId2"/>
    <sheet name="სიონის ს.ს." sheetId="44" r:id="rId3"/>
    <sheet name="დოესის ს.ს" sheetId="45" r:id="rId4"/>
    <sheet name="სასირეთის ს.ს." sheetId="46" r:id="rId5"/>
    <sheet name="ყარაღაჯის ს.ს" sheetId="47" r:id="rId6"/>
    <sheet name="წაბლას ს.ს" sheetId="48" r:id="rId7"/>
    <sheet name="ნიაბის ს.ს" sheetId="49" r:id="rId8"/>
    <sheet name="მეტეხის ს.ს" sheetId="51" r:id="rId9"/>
    <sheet name="ჩოჩეთის ს.ს" sheetId="50" r:id="rId10"/>
    <sheet name="იდლეთის ს.ს" sheetId="52" r:id="rId11"/>
    <sheet name="შუაუბნის ს.ს" sheetId="53" r:id="rId12"/>
    <sheet name="კოდის ს.ს" sheetId="54" r:id="rId13"/>
    <sheet name="თეძმის მ.ს.ს" sheetId="55" r:id="rId14"/>
    <sheet name="კავთისხევის მ.ს.ს" sheetId="56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43" l="1"/>
  <c r="K18" i="43"/>
  <c r="L18" i="43"/>
  <c r="M18" i="43"/>
  <c r="N18" i="43"/>
  <c r="O18" i="43"/>
  <c r="Z18" i="43"/>
  <c r="AA18" i="43"/>
  <c r="AB18" i="43"/>
  <c r="AC18" i="43"/>
  <c r="AD18" i="43"/>
  <c r="AE18" i="43"/>
  <c r="AF18" i="43"/>
  <c r="I18" i="43"/>
  <c r="AE23" i="56" l="1"/>
  <c r="AC23" i="56"/>
  <c r="AA23" i="56"/>
  <c r="Y23" i="56"/>
  <c r="W23" i="56"/>
  <c r="U23" i="56"/>
  <c r="S23" i="56"/>
  <c r="Q23" i="56"/>
  <c r="O23" i="56"/>
  <c r="M23" i="56"/>
  <c r="K23" i="56"/>
  <c r="I23" i="56"/>
  <c r="AF22" i="56"/>
  <c r="AD22" i="56"/>
  <c r="AB22" i="56"/>
  <c r="Z22" i="56"/>
  <c r="X22" i="56"/>
  <c r="V22" i="56"/>
  <c r="T22" i="56"/>
  <c r="R22" i="56"/>
  <c r="P22" i="56"/>
  <c r="N22" i="56"/>
  <c r="L22" i="56"/>
  <c r="J22" i="56"/>
  <c r="AF21" i="56"/>
  <c r="AD21" i="56"/>
  <c r="AB21" i="56"/>
  <c r="Z21" i="56"/>
  <c r="X21" i="56"/>
  <c r="V21" i="56"/>
  <c r="T21" i="56"/>
  <c r="R21" i="56"/>
  <c r="P21" i="56"/>
  <c r="N21" i="56"/>
  <c r="L21" i="56"/>
  <c r="J21" i="56"/>
  <c r="AF20" i="56"/>
  <c r="AD20" i="56"/>
  <c r="AB20" i="56"/>
  <c r="Z20" i="56"/>
  <c r="X20" i="56"/>
  <c r="V20" i="56"/>
  <c r="T20" i="56"/>
  <c r="R20" i="56"/>
  <c r="P20" i="56"/>
  <c r="N20" i="56"/>
  <c r="L20" i="56"/>
  <c r="J20" i="56"/>
  <c r="AF19" i="56"/>
  <c r="AF23" i="56" s="1"/>
  <c r="AD19" i="56"/>
  <c r="AB19" i="56"/>
  <c r="AB23" i="56" s="1"/>
  <c r="Z19" i="56"/>
  <c r="X19" i="56"/>
  <c r="X23" i="56" s="1"/>
  <c r="V19" i="56"/>
  <c r="V23" i="56" s="1"/>
  <c r="T19" i="56"/>
  <c r="T23" i="56" s="1"/>
  <c r="R19" i="56"/>
  <c r="R23" i="56" s="1"/>
  <c r="P19" i="56"/>
  <c r="P23" i="56" s="1"/>
  <c r="N19" i="56"/>
  <c r="N23" i="56" s="1"/>
  <c r="L19" i="56"/>
  <c r="J19" i="56"/>
  <c r="J23" i="56" s="1"/>
  <c r="AF18" i="56"/>
  <c r="AE18" i="56"/>
  <c r="AD18" i="56"/>
  <c r="AC18" i="56"/>
  <c r="AB18" i="56"/>
  <c r="AA18" i="56"/>
  <c r="Z18" i="56"/>
  <c r="O18" i="56"/>
  <c r="N18" i="56"/>
  <c r="M18" i="56"/>
  <c r="M27" i="56" s="1"/>
  <c r="M28" i="56" s="1"/>
  <c r="L18" i="56"/>
  <c r="K18" i="56"/>
  <c r="K27" i="56" s="1"/>
  <c r="K28" i="56" s="1"/>
  <c r="J18" i="56"/>
  <c r="I18" i="56"/>
  <c r="AG16" i="56"/>
  <c r="D16" i="56"/>
  <c r="E16" i="56" s="1"/>
  <c r="G16" i="56" s="1"/>
  <c r="AG15" i="56"/>
  <c r="D15" i="56"/>
  <c r="E15" i="56" s="1"/>
  <c r="G15" i="56" s="1"/>
  <c r="AH14" i="56"/>
  <c r="AG14" i="56"/>
  <c r="D14" i="56"/>
  <c r="E14" i="56" s="1"/>
  <c r="G14" i="56" s="1"/>
  <c r="AG13" i="56"/>
  <c r="D13" i="56"/>
  <c r="E13" i="56" s="1"/>
  <c r="G13" i="56" s="1"/>
  <c r="AG12" i="56"/>
  <c r="D12" i="56"/>
  <c r="E12" i="56" s="1"/>
  <c r="G12" i="56" s="1"/>
  <c r="AG11" i="56"/>
  <c r="D11" i="56"/>
  <c r="E11" i="56" s="1"/>
  <c r="G11" i="56" s="1"/>
  <c r="AG10" i="56"/>
  <c r="D10" i="56"/>
  <c r="E10" i="56" s="1"/>
  <c r="G10" i="56" s="1"/>
  <c r="AG9" i="56"/>
  <c r="D9" i="56"/>
  <c r="E9" i="56" s="1"/>
  <c r="G9" i="56" s="1"/>
  <c r="AG8" i="56"/>
  <c r="D8" i="56"/>
  <c r="E8" i="56" s="1"/>
  <c r="G8" i="56" s="1"/>
  <c r="A8" i="56"/>
  <c r="A9" i="56" s="1"/>
  <c r="A10" i="56" s="1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G7" i="56"/>
  <c r="D7" i="56"/>
  <c r="E7" i="56" s="1"/>
  <c r="G7" i="56" s="1"/>
  <c r="B6" i="56"/>
  <c r="C6" i="56" s="1"/>
  <c r="D6" i="56" s="1"/>
  <c r="E6" i="56" s="1"/>
  <c r="F6" i="56" s="1"/>
  <c r="G6" i="56" s="1"/>
  <c r="H6" i="56" s="1"/>
  <c r="I6" i="56" s="1"/>
  <c r="J6" i="56" s="1"/>
  <c r="K6" i="56" s="1"/>
  <c r="L6" i="56" s="1"/>
  <c r="M6" i="56" s="1"/>
  <c r="N6" i="56" s="1"/>
  <c r="O6" i="56" s="1"/>
  <c r="P6" i="56" s="1"/>
  <c r="Q6" i="56" s="1"/>
  <c r="R6" i="56" s="1"/>
  <c r="S6" i="56" s="1"/>
  <c r="T6" i="56" s="1"/>
  <c r="U6" i="56" s="1"/>
  <c r="V6" i="56" s="1"/>
  <c r="W6" i="56" s="1"/>
  <c r="X6" i="56" s="1"/>
  <c r="Y6" i="56" s="1"/>
  <c r="Z6" i="56" s="1"/>
  <c r="AA6" i="56" s="1"/>
  <c r="AB6" i="56" s="1"/>
  <c r="AC6" i="56" s="1"/>
  <c r="AD6" i="56" s="1"/>
  <c r="AE6" i="56" s="1"/>
  <c r="AF6" i="56" s="1"/>
  <c r="AG6" i="56" s="1"/>
  <c r="AH6" i="56" s="1"/>
  <c r="O27" i="56" l="1"/>
  <c r="O28" i="56" s="1"/>
  <c r="Z23" i="56"/>
  <c r="Z27" i="56" s="1"/>
  <c r="Z28" i="56" s="1"/>
  <c r="L23" i="56"/>
  <c r="L27" i="56" s="1"/>
  <c r="L28" i="56" s="1"/>
  <c r="J27" i="56"/>
  <c r="J28" i="56" s="1"/>
  <c r="AA27" i="56"/>
  <c r="AA28" i="56" s="1"/>
  <c r="AB27" i="56"/>
  <c r="AB28" i="56" s="1"/>
  <c r="AD23" i="56"/>
  <c r="AD27" i="56" s="1"/>
  <c r="AD28" i="56" s="1"/>
  <c r="AF27" i="56"/>
  <c r="AF28" i="56" s="1"/>
  <c r="I27" i="56"/>
  <c r="I28" i="56" s="1"/>
  <c r="AC27" i="56"/>
  <c r="AC28" i="56" s="1"/>
  <c r="AE27" i="56"/>
  <c r="AE28" i="56" s="1"/>
  <c r="AG18" i="56"/>
  <c r="T12" i="56"/>
  <c r="R12" i="56"/>
  <c r="V12" i="56"/>
  <c r="W12" i="56"/>
  <c r="P9" i="56"/>
  <c r="R9" i="56"/>
  <c r="P10" i="56"/>
  <c r="R10" i="56"/>
  <c r="U15" i="56"/>
  <c r="Q15" i="56"/>
  <c r="Y15" i="56"/>
  <c r="W15" i="56"/>
  <c r="S15" i="56"/>
  <c r="P15" i="56"/>
  <c r="Y7" i="56"/>
  <c r="W7" i="56"/>
  <c r="U7" i="56"/>
  <c r="Q7" i="56"/>
  <c r="Y8" i="56"/>
  <c r="X8" i="56"/>
  <c r="Q8" i="56"/>
  <c r="P8" i="56"/>
  <c r="V8" i="56"/>
  <c r="S8" i="56"/>
  <c r="N27" i="56"/>
  <c r="N28" i="56" s="1"/>
  <c r="R11" i="56"/>
  <c r="X11" i="56"/>
  <c r="T11" i="56"/>
  <c r="V11" i="56"/>
  <c r="W16" i="56"/>
  <c r="U16" i="56"/>
  <c r="S16" i="56"/>
  <c r="Q16" i="56"/>
  <c r="V13" i="56"/>
  <c r="Q13" i="56"/>
  <c r="S13" i="56"/>
  <c r="T18" i="56" l="1"/>
  <c r="T27" i="56" s="1"/>
  <c r="T28" i="56" s="1"/>
  <c r="W18" i="56"/>
  <c r="W27" i="56" s="1"/>
  <c r="W28" i="56" s="1"/>
  <c r="AH15" i="56"/>
  <c r="AH11" i="56"/>
  <c r="X18" i="56"/>
  <c r="X27" i="56" s="1"/>
  <c r="X28" i="56" s="1"/>
  <c r="Y18" i="56"/>
  <c r="Y27" i="56" s="1"/>
  <c r="Y28" i="56" s="1"/>
  <c r="AH13" i="56"/>
  <c r="V18" i="56"/>
  <c r="V27" i="56" s="1"/>
  <c r="V28" i="56" s="1"/>
  <c r="AH12" i="56"/>
  <c r="AH8" i="56"/>
  <c r="P18" i="56"/>
  <c r="AH16" i="56"/>
  <c r="S18" i="56"/>
  <c r="S27" i="56" s="1"/>
  <c r="S28" i="56" s="1"/>
  <c r="AH10" i="56"/>
  <c r="Q18" i="56"/>
  <c r="Q27" i="56" s="1"/>
  <c r="Q28" i="56" s="1"/>
  <c r="AH7" i="56"/>
  <c r="R18" i="56"/>
  <c r="R27" i="56" s="1"/>
  <c r="R28" i="56" s="1"/>
  <c r="U18" i="56"/>
  <c r="U27" i="56" s="1"/>
  <c r="U28" i="56" s="1"/>
  <c r="AH9" i="56"/>
  <c r="P27" i="56" l="1"/>
  <c r="AH18" i="56"/>
  <c r="P28" i="56" l="1"/>
  <c r="AH27" i="56"/>
  <c r="AE23" i="55" l="1"/>
  <c r="AC23" i="55"/>
  <c r="AA23" i="55"/>
  <c r="Y23" i="55"/>
  <c r="W23" i="55"/>
  <c r="U23" i="55"/>
  <c r="S23" i="55"/>
  <c r="Q23" i="55"/>
  <c r="O23" i="55"/>
  <c r="M23" i="55"/>
  <c r="K23" i="55"/>
  <c r="I23" i="55"/>
  <c r="AF22" i="55"/>
  <c r="AD22" i="55"/>
  <c r="AB22" i="55"/>
  <c r="Z22" i="55"/>
  <c r="X22" i="55"/>
  <c r="V22" i="55"/>
  <c r="T22" i="55"/>
  <c r="R22" i="55"/>
  <c r="P22" i="55"/>
  <c r="N22" i="55"/>
  <c r="L22" i="55"/>
  <c r="J22" i="55"/>
  <c r="AF21" i="55"/>
  <c r="AD21" i="55"/>
  <c r="AB21" i="55"/>
  <c r="Z21" i="55"/>
  <c r="X21" i="55"/>
  <c r="V21" i="55"/>
  <c r="T21" i="55"/>
  <c r="R21" i="55"/>
  <c r="P21" i="55"/>
  <c r="N21" i="55"/>
  <c r="L21" i="55"/>
  <c r="J21" i="55"/>
  <c r="AF20" i="55"/>
  <c r="AD20" i="55"/>
  <c r="AB20" i="55"/>
  <c r="Z20" i="55"/>
  <c r="X20" i="55"/>
  <c r="V20" i="55"/>
  <c r="T20" i="55"/>
  <c r="R20" i="55"/>
  <c r="P20" i="55"/>
  <c r="N20" i="55"/>
  <c r="L20" i="55"/>
  <c r="J20" i="55"/>
  <c r="AF19" i="55"/>
  <c r="AD19" i="55"/>
  <c r="AB19" i="55"/>
  <c r="Z19" i="55"/>
  <c r="Z23" i="55" s="1"/>
  <c r="X19" i="55"/>
  <c r="X23" i="55" s="1"/>
  <c r="V19" i="55"/>
  <c r="T19" i="55"/>
  <c r="R19" i="55"/>
  <c r="P19" i="55"/>
  <c r="P23" i="55" s="1"/>
  <c r="N19" i="55"/>
  <c r="N23" i="55" s="1"/>
  <c r="L19" i="55"/>
  <c r="J19" i="55"/>
  <c r="AF18" i="55"/>
  <c r="AE18" i="55"/>
  <c r="AD18" i="55"/>
  <c r="AC18" i="55"/>
  <c r="AB18" i="55"/>
  <c r="AA18" i="55"/>
  <c r="Z18" i="55"/>
  <c r="O18" i="55"/>
  <c r="O27" i="55" s="1"/>
  <c r="O28" i="55" s="1"/>
  <c r="N18" i="55"/>
  <c r="M18" i="55"/>
  <c r="L18" i="55"/>
  <c r="K18" i="55"/>
  <c r="K27" i="55" s="1"/>
  <c r="K28" i="55" s="1"/>
  <c r="J18" i="55"/>
  <c r="I18" i="55"/>
  <c r="AG16" i="55"/>
  <c r="D16" i="55"/>
  <c r="E16" i="55" s="1"/>
  <c r="G16" i="55" s="1"/>
  <c r="AG15" i="55"/>
  <c r="D15" i="55"/>
  <c r="E15" i="55" s="1"/>
  <c r="G15" i="55" s="1"/>
  <c r="AH14" i="55"/>
  <c r="AG14" i="55"/>
  <c r="D14" i="55"/>
  <c r="E14" i="55" s="1"/>
  <c r="G14" i="55" s="1"/>
  <c r="AG13" i="55"/>
  <c r="D13" i="55"/>
  <c r="E13" i="55" s="1"/>
  <c r="G13" i="55" s="1"/>
  <c r="AG12" i="55"/>
  <c r="D12" i="55"/>
  <c r="E12" i="55" s="1"/>
  <c r="G12" i="55" s="1"/>
  <c r="AG11" i="55"/>
  <c r="D11" i="55"/>
  <c r="E11" i="55" s="1"/>
  <c r="G11" i="55" s="1"/>
  <c r="AG10" i="55"/>
  <c r="D10" i="55"/>
  <c r="E10" i="55" s="1"/>
  <c r="G10" i="55" s="1"/>
  <c r="AG9" i="55"/>
  <c r="D9" i="55"/>
  <c r="E9" i="55" s="1"/>
  <c r="G9" i="55" s="1"/>
  <c r="AG8" i="55"/>
  <c r="D8" i="55"/>
  <c r="E8" i="55" s="1"/>
  <c r="G8" i="55" s="1"/>
  <c r="A8" i="55"/>
  <c r="A9" i="55" s="1"/>
  <c r="A10" i="55" s="1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G7" i="55"/>
  <c r="D7" i="55"/>
  <c r="E7" i="55" s="1"/>
  <c r="G7" i="55" s="1"/>
  <c r="B6" i="55"/>
  <c r="C6" i="55" s="1"/>
  <c r="D6" i="55" s="1"/>
  <c r="E6" i="55" s="1"/>
  <c r="F6" i="55" s="1"/>
  <c r="G6" i="55" s="1"/>
  <c r="H6" i="55" s="1"/>
  <c r="I6" i="55" s="1"/>
  <c r="J6" i="55" s="1"/>
  <c r="K6" i="55" s="1"/>
  <c r="L6" i="55" s="1"/>
  <c r="M6" i="55" s="1"/>
  <c r="N6" i="55" s="1"/>
  <c r="O6" i="55" s="1"/>
  <c r="P6" i="55" s="1"/>
  <c r="Q6" i="55" s="1"/>
  <c r="R6" i="55" s="1"/>
  <c r="S6" i="55" s="1"/>
  <c r="T6" i="55" s="1"/>
  <c r="U6" i="55" s="1"/>
  <c r="V6" i="55" s="1"/>
  <c r="W6" i="55" s="1"/>
  <c r="X6" i="55" s="1"/>
  <c r="Y6" i="55" s="1"/>
  <c r="Z6" i="55" s="1"/>
  <c r="AA6" i="55" s="1"/>
  <c r="AB6" i="55" s="1"/>
  <c r="AC6" i="55" s="1"/>
  <c r="AD6" i="55" s="1"/>
  <c r="AE6" i="55" s="1"/>
  <c r="AF6" i="55" s="1"/>
  <c r="AG6" i="55" s="1"/>
  <c r="AH6" i="55" s="1"/>
  <c r="AE23" i="54"/>
  <c r="AC23" i="54"/>
  <c r="AA23" i="54"/>
  <c r="Y23" i="54"/>
  <c r="W23" i="54"/>
  <c r="U23" i="54"/>
  <c r="S23" i="54"/>
  <c r="Q23" i="54"/>
  <c r="O23" i="54"/>
  <c r="M23" i="54"/>
  <c r="K23" i="54"/>
  <c r="I23" i="54"/>
  <c r="AF22" i="54"/>
  <c r="AD22" i="54"/>
  <c r="AB22" i="54"/>
  <c r="Z22" i="54"/>
  <c r="X22" i="54"/>
  <c r="V22" i="54"/>
  <c r="T22" i="54"/>
  <c r="R22" i="54"/>
  <c r="P22" i="54"/>
  <c r="N22" i="54"/>
  <c r="L22" i="54"/>
  <c r="J22" i="54"/>
  <c r="AF21" i="54"/>
  <c r="AD21" i="54"/>
  <c r="AB21" i="54"/>
  <c r="Z21" i="54"/>
  <c r="X21" i="54"/>
  <c r="V21" i="54"/>
  <c r="T21" i="54"/>
  <c r="R21" i="54"/>
  <c r="P21" i="54"/>
  <c r="N21" i="54"/>
  <c r="L21" i="54"/>
  <c r="J21" i="54"/>
  <c r="AF20" i="54"/>
  <c r="AD20" i="54"/>
  <c r="AB20" i="54"/>
  <c r="Z20" i="54"/>
  <c r="X20" i="54"/>
  <c r="V20" i="54"/>
  <c r="T20" i="54"/>
  <c r="R20" i="54"/>
  <c r="P20" i="54"/>
  <c r="N20" i="54"/>
  <c r="L20" i="54"/>
  <c r="J20" i="54"/>
  <c r="AF19" i="54"/>
  <c r="AF23" i="54" s="1"/>
  <c r="AD19" i="54"/>
  <c r="AB19" i="54"/>
  <c r="AB23" i="54" s="1"/>
  <c r="Z19" i="54"/>
  <c r="Z23" i="54" s="1"/>
  <c r="X19" i="54"/>
  <c r="V19" i="54"/>
  <c r="V23" i="54" s="1"/>
  <c r="T19" i="54"/>
  <c r="T23" i="54" s="1"/>
  <c r="R19" i="54"/>
  <c r="R23" i="54" s="1"/>
  <c r="P19" i="54"/>
  <c r="N19" i="54"/>
  <c r="N23" i="54" s="1"/>
  <c r="L19" i="54"/>
  <c r="J19" i="54"/>
  <c r="J23" i="54" s="1"/>
  <c r="AF18" i="54"/>
  <c r="AF27" i="54" s="1"/>
  <c r="AF28" i="54" s="1"/>
  <c r="AE18" i="54"/>
  <c r="AE27" i="54" s="1"/>
  <c r="AE28" i="54" s="1"/>
  <c r="AD18" i="54"/>
  <c r="AC18" i="54"/>
  <c r="AB18" i="54"/>
  <c r="AA18" i="54"/>
  <c r="Z18" i="54"/>
  <c r="O18" i="54"/>
  <c r="N18" i="54"/>
  <c r="M18" i="54"/>
  <c r="M27" i="54" s="1"/>
  <c r="M28" i="54" s="1"/>
  <c r="L18" i="54"/>
  <c r="K18" i="54"/>
  <c r="J18" i="54"/>
  <c r="I18" i="54"/>
  <c r="I27" i="54" s="1"/>
  <c r="AG16" i="54"/>
  <c r="D16" i="54"/>
  <c r="E16" i="54" s="1"/>
  <c r="G16" i="54" s="1"/>
  <c r="AG15" i="54"/>
  <c r="E15" i="54"/>
  <c r="G15" i="54" s="1"/>
  <c r="D15" i="54"/>
  <c r="AH14" i="54"/>
  <c r="AG14" i="54"/>
  <c r="D14" i="54"/>
  <c r="E14" i="54" s="1"/>
  <c r="G14" i="54" s="1"/>
  <c r="AG13" i="54"/>
  <c r="D13" i="54"/>
  <c r="E13" i="54" s="1"/>
  <c r="G13" i="54" s="1"/>
  <c r="AG12" i="54"/>
  <c r="D12" i="54"/>
  <c r="E12" i="54" s="1"/>
  <c r="G12" i="54" s="1"/>
  <c r="W12" i="54" s="1"/>
  <c r="AG11" i="54"/>
  <c r="D11" i="54"/>
  <c r="E11" i="54" s="1"/>
  <c r="G11" i="54" s="1"/>
  <c r="AG10" i="54"/>
  <c r="E10" i="54"/>
  <c r="G10" i="54" s="1"/>
  <c r="D10" i="54"/>
  <c r="AG9" i="54"/>
  <c r="D9" i="54"/>
  <c r="E9" i="54" s="1"/>
  <c r="G9" i="54" s="1"/>
  <c r="AG8" i="54"/>
  <c r="D8" i="54"/>
  <c r="E8" i="54" s="1"/>
  <c r="G8" i="54" s="1"/>
  <c r="A8" i="54"/>
  <c r="A9" i="54" s="1"/>
  <c r="A10" i="54" s="1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G7" i="54"/>
  <c r="D7" i="54"/>
  <c r="E7" i="54" s="1"/>
  <c r="G7" i="54" s="1"/>
  <c r="B6" i="54"/>
  <c r="C6" i="54" s="1"/>
  <c r="D6" i="54" s="1"/>
  <c r="E6" i="54" s="1"/>
  <c r="F6" i="54" s="1"/>
  <c r="G6" i="54" s="1"/>
  <c r="H6" i="54" s="1"/>
  <c r="I6" i="54" s="1"/>
  <c r="J6" i="54" s="1"/>
  <c r="K6" i="54" s="1"/>
  <c r="L6" i="54" s="1"/>
  <c r="M6" i="54" s="1"/>
  <c r="N6" i="54" s="1"/>
  <c r="O6" i="54" s="1"/>
  <c r="P6" i="54" s="1"/>
  <c r="Q6" i="54" s="1"/>
  <c r="R6" i="54" s="1"/>
  <c r="S6" i="54" s="1"/>
  <c r="T6" i="54" s="1"/>
  <c r="U6" i="54" s="1"/>
  <c r="V6" i="54" s="1"/>
  <c r="W6" i="54" s="1"/>
  <c r="X6" i="54" s="1"/>
  <c r="Y6" i="54" s="1"/>
  <c r="Z6" i="54" s="1"/>
  <c r="AA6" i="54" s="1"/>
  <c r="AB6" i="54" s="1"/>
  <c r="AC6" i="54" s="1"/>
  <c r="AD6" i="54" s="1"/>
  <c r="AE6" i="54" s="1"/>
  <c r="AF6" i="54" s="1"/>
  <c r="AG6" i="54" s="1"/>
  <c r="AH6" i="54" s="1"/>
  <c r="AE23" i="53"/>
  <c r="AC23" i="53"/>
  <c r="AA23" i="53"/>
  <c r="Y23" i="53"/>
  <c r="W23" i="53"/>
  <c r="U23" i="53"/>
  <c r="S23" i="53"/>
  <c r="Q23" i="53"/>
  <c r="O23" i="53"/>
  <c r="M23" i="53"/>
  <c r="K23" i="53"/>
  <c r="I23" i="53"/>
  <c r="AF22" i="53"/>
  <c r="AD22" i="53"/>
  <c r="AB22" i="53"/>
  <c r="Z22" i="53"/>
  <c r="X22" i="53"/>
  <c r="V22" i="53"/>
  <c r="T22" i="53"/>
  <c r="R22" i="53"/>
  <c r="P22" i="53"/>
  <c r="N22" i="53"/>
  <c r="L22" i="53"/>
  <c r="J22" i="53"/>
  <c r="AF21" i="53"/>
  <c r="AD21" i="53"/>
  <c r="AB21" i="53"/>
  <c r="Z21" i="53"/>
  <c r="X21" i="53"/>
  <c r="V21" i="53"/>
  <c r="T21" i="53"/>
  <c r="R21" i="53"/>
  <c r="P21" i="53"/>
  <c r="N21" i="53"/>
  <c r="L21" i="53"/>
  <c r="J21" i="53"/>
  <c r="AF20" i="53"/>
  <c r="AD20" i="53"/>
  <c r="AB20" i="53"/>
  <c r="Z20" i="53"/>
  <c r="X20" i="53"/>
  <c r="V20" i="53"/>
  <c r="T20" i="53"/>
  <c r="R20" i="53"/>
  <c r="P20" i="53"/>
  <c r="N20" i="53"/>
  <c r="L20" i="53"/>
  <c r="J20" i="53"/>
  <c r="AF19" i="53"/>
  <c r="AF23" i="53" s="1"/>
  <c r="AD19" i="53"/>
  <c r="AB19" i="53"/>
  <c r="AB23" i="53" s="1"/>
  <c r="Z19" i="53"/>
  <c r="Z23" i="53" s="1"/>
  <c r="X19" i="53"/>
  <c r="X23" i="53" s="1"/>
  <c r="V19" i="53"/>
  <c r="T19" i="53"/>
  <c r="T23" i="53" s="1"/>
  <c r="R19" i="53"/>
  <c r="R23" i="53" s="1"/>
  <c r="P19" i="53"/>
  <c r="P23" i="53" s="1"/>
  <c r="N19" i="53"/>
  <c r="N23" i="53" s="1"/>
  <c r="L19" i="53"/>
  <c r="J19" i="53"/>
  <c r="J23" i="53" s="1"/>
  <c r="AF18" i="53"/>
  <c r="AE18" i="53"/>
  <c r="AE27" i="53" s="1"/>
  <c r="AE28" i="53" s="1"/>
  <c r="AD18" i="53"/>
  <c r="AC18" i="53"/>
  <c r="AB18" i="53"/>
  <c r="AA18" i="53"/>
  <c r="Z18" i="53"/>
  <c r="O18" i="53"/>
  <c r="N18" i="53"/>
  <c r="M18" i="53"/>
  <c r="M27" i="53" s="1"/>
  <c r="M28" i="53" s="1"/>
  <c r="L18" i="53"/>
  <c r="K18" i="53"/>
  <c r="J18" i="53"/>
  <c r="I18" i="53"/>
  <c r="AG16" i="53"/>
  <c r="D16" i="53"/>
  <c r="E16" i="53" s="1"/>
  <c r="G16" i="53" s="1"/>
  <c r="AG15" i="53"/>
  <c r="D15" i="53"/>
  <c r="E15" i="53" s="1"/>
  <c r="G15" i="53" s="1"/>
  <c r="AH14" i="53"/>
  <c r="AG14" i="53"/>
  <c r="D14" i="53"/>
  <c r="E14" i="53" s="1"/>
  <c r="G14" i="53" s="1"/>
  <c r="AG13" i="53"/>
  <c r="D13" i="53"/>
  <c r="E13" i="53" s="1"/>
  <c r="G13" i="53" s="1"/>
  <c r="AG12" i="53"/>
  <c r="D12" i="53"/>
  <c r="E12" i="53" s="1"/>
  <c r="G12" i="53" s="1"/>
  <c r="T12" i="53" s="1"/>
  <c r="AG11" i="53"/>
  <c r="D11" i="53"/>
  <c r="E11" i="53" s="1"/>
  <c r="G11" i="53" s="1"/>
  <c r="AG10" i="53"/>
  <c r="D10" i="53"/>
  <c r="E10" i="53" s="1"/>
  <c r="G10" i="53" s="1"/>
  <c r="AG9" i="53"/>
  <c r="D9" i="53"/>
  <c r="E9" i="53" s="1"/>
  <c r="G9" i="53" s="1"/>
  <c r="AG8" i="53"/>
  <c r="D8" i="53"/>
  <c r="E8" i="53" s="1"/>
  <c r="G8" i="53" s="1"/>
  <c r="A8" i="53"/>
  <c r="A9" i="53" s="1"/>
  <c r="A10" i="53" s="1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G7" i="53"/>
  <c r="D7" i="53"/>
  <c r="E7" i="53" s="1"/>
  <c r="G7" i="53" s="1"/>
  <c r="U7" i="53" s="1"/>
  <c r="B6" i="53"/>
  <c r="C6" i="53" s="1"/>
  <c r="D6" i="53" s="1"/>
  <c r="E6" i="53" s="1"/>
  <c r="F6" i="53" s="1"/>
  <c r="G6" i="53" s="1"/>
  <c r="H6" i="53" s="1"/>
  <c r="I6" i="53" s="1"/>
  <c r="J6" i="53" s="1"/>
  <c r="K6" i="53" s="1"/>
  <c r="L6" i="53" s="1"/>
  <c r="M6" i="53" s="1"/>
  <c r="N6" i="53" s="1"/>
  <c r="O6" i="53" s="1"/>
  <c r="P6" i="53" s="1"/>
  <c r="Q6" i="53" s="1"/>
  <c r="R6" i="53" s="1"/>
  <c r="S6" i="53" s="1"/>
  <c r="T6" i="53" s="1"/>
  <c r="U6" i="53" s="1"/>
  <c r="V6" i="53" s="1"/>
  <c r="W6" i="53" s="1"/>
  <c r="X6" i="53" s="1"/>
  <c r="Y6" i="53" s="1"/>
  <c r="Z6" i="53" s="1"/>
  <c r="AA6" i="53" s="1"/>
  <c r="AB6" i="53" s="1"/>
  <c r="AC6" i="53" s="1"/>
  <c r="AD6" i="53" s="1"/>
  <c r="AE6" i="53" s="1"/>
  <c r="AF6" i="53" s="1"/>
  <c r="AG6" i="53" s="1"/>
  <c r="AH6" i="53" s="1"/>
  <c r="AE23" i="52"/>
  <c r="AC23" i="52"/>
  <c r="AA23" i="52"/>
  <c r="Y23" i="52"/>
  <c r="W23" i="52"/>
  <c r="U23" i="52"/>
  <c r="S23" i="52"/>
  <c r="Q23" i="52"/>
  <c r="O23" i="52"/>
  <c r="M23" i="52"/>
  <c r="K23" i="52"/>
  <c r="I23" i="52"/>
  <c r="AF22" i="52"/>
  <c r="AD22" i="52"/>
  <c r="AB22" i="52"/>
  <c r="Z22" i="52"/>
  <c r="X22" i="52"/>
  <c r="V22" i="52"/>
  <c r="T22" i="52"/>
  <c r="R22" i="52"/>
  <c r="P22" i="52"/>
  <c r="N22" i="52"/>
  <c r="L22" i="52"/>
  <c r="J22" i="52"/>
  <c r="AF21" i="52"/>
  <c r="AD21" i="52"/>
  <c r="AB21" i="52"/>
  <c r="Z21" i="52"/>
  <c r="X21" i="52"/>
  <c r="V21" i="52"/>
  <c r="T21" i="52"/>
  <c r="R21" i="52"/>
  <c r="P21" i="52"/>
  <c r="N21" i="52"/>
  <c r="L21" i="52"/>
  <c r="J21" i="52"/>
  <c r="AF20" i="52"/>
  <c r="AD20" i="52"/>
  <c r="AB20" i="52"/>
  <c r="Z20" i="52"/>
  <c r="X20" i="52"/>
  <c r="V20" i="52"/>
  <c r="T20" i="52"/>
  <c r="R20" i="52"/>
  <c r="P20" i="52"/>
  <c r="N20" i="52"/>
  <c r="L20" i="52"/>
  <c r="J20" i="52"/>
  <c r="AF19" i="52"/>
  <c r="AD19" i="52"/>
  <c r="AB19" i="52"/>
  <c r="Z19" i="52"/>
  <c r="Z23" i="52" s="1"/>
  <c r="X19" i="52"/>
  <c r="X23" i="52" s="1"/>
  <c r="V19" i="52"/>
  <c r="V23" i="52" s="1"/>
  <c r="T19" i="52"/>
  <c r="T23" i="52" s="1"/>
  <c r="R19" i="52"/>
  <c r="R23" i="52" s="1"/>
  <c r="P19" i="52"/>
  <c r="P23" i="52" s="1"/>
  <c r="N19" i="52"/>
  <c r="N23" i="52" s="1"/>
  <c r="L19" i="52"/>
  <c r="J19" i="52"/>
  <c r="J23" i="52" s="1"/>
  <c r="AF18" i="52"/>
  <c r="AE18" i="52"/>
  <c r="AD18" i="52"/>
  <c r="AC18" i="52"/>
  <c r="AB18" i="52"/>
  <c r="AA18" i="52"/>
  <c r="Z18" i="52"/>
  <c r="O18" i="52"/>
  <c r="N18" i="52"/>
  <c r="M18" i="52"/>
  <c r="M27" i="52" s="1"/>
  <c r="M28" i="52" s="1"/>
  <c r="L18" i="52"/>
  <c r="K18" i="52"/>
  <c r="J18" i="52"/>
  <c r="J27" i="52" s="1"/>
  <c r="J28" i="52" s="1"/>
  <c r="I18" i="52"/>
  <c r="AG16" i="52"/>
  <c r="D16" i="52"/>
  <c r="E16" i="52" s="1"/>
  <c r="G16" i="52" s="1"/>
  <c r="AG15" i="52"/>
  <c r="D15" i="52"/>
  <c r="E15" i="52" s="1"/>
  <c r="G15" i="52" s="1"/>
  <c r="AH14" i="52"/>
  <c r="AG14" i="52"/>
  <c r="D14" i="52"/>
  <c r="E14" i="52" s="1"/>
  <c r="G14" i="52" s="1"/>
  <c r="AG13" i="52"/>
  <c r="D13" i="52"/>
  <c r="E13" i="52" s="1"/>
  <c r="G13" i="52" s="1"/>
  <c r="AG12" i="52"/>
  <c r="D12" i="52"/>
  <c r="E12" i="52" s="1"/>
  <c r="G12" i="52" s="1"/>
  <c r="AG11" i="52"/>
  <c r="D11" i="52"/>
  <c r="E11" i="52" s="1"/>
  <c r="G11" i="52" s="1"/>
  <c r="AG10" i="52"/>
  <c r="D10" i="52"/>
  <c r="E10" i="52" s="1"/>
  <c r="G10" i="52" s="1"/>
  <c r="AG9" i="52"/>
  <c r="D9" i="52"/>
  <c r="E9" i="52" s="1"/>
  <c r="G9" i="52" s="1"/>
  <c r="AG8" i="52"/>
  <c r="D8" i="52"/>
  <c r="E8" i="52" s="1"/>
  <c r="G8" i="52" s="1"/>
  <c r="A8" i="52"/>
  <c r="A9" i="52" s="1"/>
  <c r="A10" i="52" s="1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G7" i="52"/>
  <c r="D7" i="52"/>
  <c r="E7" i="52" s="1"/>
  <c r="G7" i="52" s="1"/>
  <c r="B6" i="52"/>
  <c r="C6" i="52" s="1"/>
  <c r="D6" i="52" s="1"/>
  <c r="E6" i="52" s="1"/>
  <c r="G6" i="52" s="1"/>
  <c r="H6" i="52" s="1"/>
  <c r="I6" i="52" s="1"/>
  <c r="J6" i="52" s="1"/>
  <c r="K6" i="52" s="1"/>
  <c r="L6" i="52" s="1"/>
  <c r="M6" i="52" s="1"/>
  <c r="N6" i="52" s="1"/>
  <c r="O6" i="52" s="1"/>
  <c r="P6" i="52" s="1"/>
  <c r="Q6" i="52" s="1"/>
  <c r="R6" i="52" s="1"/>
  <c r="S6" i="52" s="1"/>
  <c r="T6" i="52" s="1"/>
  <c r="U6" i="52" s="1"/>
  <c r="V6" i="52" s="1"/>
  <c r="W6" i="52" s="1"/>
  <c r="X6" i="52" s="1"/>
  <c r="Y6" i="52" s="1"/>
  <c r="Z6" i="52" s="1"/>
  <c r="AA6" i="52" s="1"/>
  <c r="AB6" i="52" s="1"/>
  <c r="AC6" i="52" s="1"/>
  <c r="AD6" i="52" s="1"/>
  <c r="AE6" i="52" s="1"/>
  <c r="AF6" i="52" s="1"/>
  <c r="AG6" i="52" s="1"/>
  <c r="AH6" i="52" s="1"/>
  <c r="AE23" i="51"/>
  <c r="AC23" i="51"/>
  <c r="AA23" i="51"/>
  <c r="Y23" i="51"/>
  <c r="W23" i="51"/>
  <c r="U23" i="51"/>
  <c r="S23" i="51"/>
  <c r="Q23" i="51"/>
  <c r="O23" i="51"/>
  <c r="M23" i="51"/>
  <c r="K23" i="51"/>
  <c r="I23" i="51"/>
  <c r="AF22" i="51"/>
  <c r="AD22" i="51"/>
  <c r="AB22" i="51"/>
  <c r="Z22" i="51"/>
  <c r="X22" i="51"/>
  <c r="V22" i="51"/>
  <c r="T22" i="51"/>
  <c r="R22" i="51"/>
  <c r="P22" i="51"/>
  <c r="N22" i="51"/>
  <c r="L22" i="51"/>
  <c r="J22" i="51"/>
  <c r="AF21" i="51"/>
  <c r="AD21" i="51"/>
  <c r="AB21" i="51"/>
  <c r="Z21" i="51"/>
  <c r="X21" i="51"/>
  <c r="V21" i="51"/>
  <c r="T21" i="51"/>
  <c r="R21" i="51"/>
  <c r="P21" i="51"/>
  <c r="N21" i="51"/>
  <c r="L21" i="51"/>
  <c r="J21" i="51"/>
  <c r="AF20" i="51"/>
  <c r="AD20" i="51"/>
  <c r="AB20" i="51"/>
  <c r="Z20" i="51"/>
  <c r="X20" i="51"/>
  <c r="V20" i="51"/>
  <c r="T20" i="51"/>
  <c r="R20" i="51"/>
  <c r="P20" i="51"/>
  <c r="N20" i="51"/>
  <c r="L20" i="51"/>
  <c r="J20" i="51"/>
  <c r="AF19" i="51"/>
  <c r="AD19" i="51"/>
  <c r="AB19" i="51"/>
  <c r="Z19" i="51"/>
  <c r="X19" i="51"/>
  <c r="X23" i="51" s="1"/>
  <c r="V19" i="51"/>
  <c r="V23" i="51" s="1"/>
  <c r="T19" i="51"/>
  <c r="T23" i="51" s="1"/>
  <c r="R19" i="51"/>
  <c r="P19" i="51"/>
  <c r="N19" i="51"/>
  <c r="N23" i="51" s="1"/>
  <c r="L19" i="51"/>
  <c r="L23" i="51" s="1"/>
  <c r="J19" i="51"/>
  <c r="J23" i="51" s="1"/>
  <c r="AF18" i="51"/>
  <c r="AE18" i="51"/>
  <c r="AD18" i="51"/>
  <c r="AC18" i="51"/>
  <c r="AB18" i="51"/>
  <c r="AA18" i="51"/>
  <c r="Z18" i="51"/>
  <c r="O18" i="51"/>
  <c r="N18" i="51"/>
  <c r="M18" i="51"/>
  <c r="M27" i="51" s="1"/>
  <c r="M28" i="51" s="1"/>
  <c r="L18" i="51"/>
  <c r="L27" i="51" s="1"/>
  <c r="L28" i="51" s="1"/>
  <c r="K18" i="51"/>
  <c r="J18" i="51"/>
  <c r="I18" i="51"/>
  <c r="AG16" i="51"/>
  <c r="D16" i="51"/>
  <c r="E16" i="51" s="1"/>
  <c r="G16" i="51" s="1"/>
  <c r="AG15" i="51"/>
  <c r="D15" i="51"/>
  <c r="E15" i="51" s="1"/>
  <c r="G15" i="51" s="1"/>
  <c r="AH14" i="51"/>
  <c r="AG14" i="51"/>
  <c r="D14" i="51"/>
  <c r="E14" i="51" s="1"/>
  <c r="G14" i="51" s="1"/>
  <c r="AG13" i="51"/>
  <c r="D13" i="51"/>
  <c r="E13" i="51" s="1"/>
  <c r="G13" i="51" s="1"/>
  <c r="AG12" i="51"/>
  <c r="D12" i="51"/>
  <c r="E12" i="51" s="1"/>
  <c r="G12" i="51" s="1"/>
  <c r="AG11" i="51"/>
  <c r="D11" i="51"/>
  <c r="E11" i="51" s="1"/>
  <c r="G11" i="51" s="1"/>
  <c r="AG10" i="51"/>
  <c r="D10" i="51"/>
  <c r="E10" i="51" s="1"/>
  <c r="G10" i="51" s="1"/>
  <c r="AG9" i="51"/>
  <c r="D9" i="51"/>
  <c r="E9" i="51" s="1"/>
  <c r="G9" i="51" s="1"/>
  <c r="AG8" i="51"/>
  <c r="D8" i="51"/>
  <c r="E8" i="51" s="1"/>
  <c r="G8" i="51" s="1"/>
  <c r="A8" i="51"/>
  <c r="A9" i="51" s="1"/>
  <c r="A10" i="51" s="1"/>
  <c r="A11" i="51" s="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G7" i="51"/>
  <c r="D7" i="51"/>
  <c r="E7" i="51" s="1"/>
  <c r="G7" i="51" s="1"/>
  <c r="B6" i="51"/>
  <c r="C6" i="51" s="1"/>
  <c r="D6" i="51" s="1"/>
  <c r="E6" i="51" s="1"/>
  <c r="F6" i="51" s="1"/>
  <c r="G6" i="51" s="1"/>
  <c r="H6" i="51" s="1"/>
  <c r="I6" i="51" s="1"/>
  <c r="J6" i="51" s="1"/>
  <c r="K6" i="51" s="1"/>
  <c r="L6" i="51" s="1"/>
  <c r="M6" i="51" s="1"/>
  <c r="N6" i="51" s="1"/>
  <c r="O6" i="51" s="1"/>
  <c r="P6" i="51" s="1"/>
  <c r="Q6" i="51" s="1"/>
  <c r="R6" i="51" s="1"/>
  <c r="S6" i="51" s="1"/>
  <c r="T6" i="51" s="1"/>
  <c r="U6" i="51" s="1"/>
  <c r="V6" i="51" s="1"/>
  <c r="W6" i="51" s="1"/>
  <c r="X6" i="51" s="1"/>
  <c r="Y6" i="51" s="1"/>
  <c r="Z6" i="51" s="1"/>
  <c r="AA6" i="51" s="1"/>
  <c r="AB6" i="51" s="1"/>
  <c r="AC6" i="51" s="1"/>
  <c r="AD6" i="51" s="1"/>
  <c r="AE6" i="51" s="1"/>
  <c r="AF6" i="51" s="1"/>
  <c r="AG6" i="51" s="1"/>
  <c r="AH6" i="51" s="1"/>
  <c r="AE23" i="50"/>
  <c r="AC23" i="50"/>
  <c r="AA23" i="50"/>
  <c r="Y23" i="50"/>
  <c r="W23" i="50"/>
  <c r="U23" i="50"/>
  <c r="S23" i="50"/>
  <c r="Q23" i="50"/>
  <c r="O23" i="50"/>
  <c r="M23" i="50"/>
  <c r="K23" i="50"/>
  <c r="I23" i="50"/>
  <c r="AF22" i="50"/>
  <c r="AD22" i="50"/>
  <c r="AB22" i="50"/>
  <c r="Z22" i="50"/>
  <c r="X22" i="50"/>
  <c r="V22" i="50"/>
  <c r="T22" i="50"/>
  <c r="R22" i="50"/>
  <c r="P22" i="50"/>
  <c r="N22" i="50"/>
  <c r="L22" i="50"/>
  <c r="J22" i="50"/>
  <c r="AF21" i="50"/>
  <c r="AD21" i="50"/>
  <c r="AB21" i="50"/>
  <c r="Z21" i="50"/>
  <c r="X21" i="50"/>
  <c r="V21" i="50"/>
  <c r="T21" i="50"/>
  <c r="R21" i="50"/>
  <c r="P21" i="50"/>
  <c r="N21" i="50"/>
  <c r="L21" i="50"/>
  <c r="J21" i="50"/>
  <c r="AF20" i="50"/>
  <c r="AD20" i="50"/>
  <c r="AB20" i="50"/>
  <c r="Z20" i="50"/>
  <c r="X20" i="50"/>
  <c r="V20" i="50"/>
  <c r="T20" i="50"/>
  <c r="R20" i="50"/>
  <c r="P20" i="50"/>
  <c r="N20" i="50"/>
  <c r="L20" i="50"/>
  <c r="J20" i="50"/>
  <c r="AF19" i="50"/>
  <c r="AD19" i="50"/>
  <c r="AB19" i="50"/>
  <c r="Z19" i="50"/>
  <c r="Z23" i="50" s="1"/>
  <c r="X19" i="50"/>
  <c r="X23" i="50" s="1"/>
  <c r="V19" i="50"/>
  <c r="V23" i="50" s="1"/>
  <c r="T19" i="50"/>
  <c r="T23" i="50" s="1"/>
  <c r="R19" i="50"/>
  <c r="R23" i="50" s="1"/>
  <c r="P19" i="50"/>
  <c r="P23" i="50" s="1"/>
  <c r="N19" i="50"/>
  <c r="N23" i="50" s="1"/>
  <c r="L19" i="50"/>
  <c r="L23" i="50" s="1"/>
  <c r="J19" i="50"/>
  <c r="J23" i="50" s="1"/>
  <c r="AF18" i="50"/>
  <c r="AE18" i="50"/>
  <c r="AD18" i="50"/>
  <c r="AC18" i="50"/>
  <c r="AB18" i="50"/>
  <c r="AA18" i="50"/>
  <c r="Z18" i="50"/>
  <c r="O18" i="50"/>
  <c r="O27" i="50" s="1"/>
  <c r="O28" i="50" s="1"/>
  <c r="N18" i="50"/>
  <c r="M18" i="50"/>
  <c r="M27" i="50" s="1"/>
  <c r="M28" i="50" s="1"/>
  <c r="L18" i="50"/>
  <c r="K18" i="50"/>
  <c r="J18" i="50"/>
  <c r="I18" i="50"/>
  <c r="AG16" i="50"/>
  <c r="D16" i="50"/>
  <c r="E16" i="50" s="1"/>
  <c r="G16" i="50" s="1"/>
  <c r="AG15" i="50"/>
  <c r="D15" i="50"/>
  <c r="E15" i="50" s="1"/>
  <c r="G15" i="50" s="1"/>
  <c r="AH14" i="50"/>
  <c r="AG14" i="50"/>
  <c r="D14" i="50"/>
  <c r="E14" i="50" s="1"/>
  <c r="G14" i="50" s="1"/>
  <c r="AG13" i="50"/>
  <c r="D13" i="50"/>
  <c r="E13" i="50" s="1"/>
  <c r="G13" i="50" s="1"/>
  <c r="AG12" i="50"/>
  <c r="D12" i="50"/>
  <c r="E12" i="50" s="1"/>
  <c r="G12" i="50" s="1"/>
  <c r="AG11" i="50"/>
  <c r="D11" i="50"/>
  <c r="E11" i="50" s="1"/>
  <c r="G11" i="50" s="1"/>
  <c r="AG10" i="50"/>
  <c r="D10" i="50"/>
  <c r="E10" i="50" s="1"/>
  <c r="G10" i="50" s="1"/>
  <c r="AG9" i="50"/>
  <c r="D9" i="50"/>
  <c r="E9" i="50" s="1"/>
  <c r="G9" i="50" s="1"/>
  <c r="AG8" i="50"/>
  <c r="D8" i="50"/>
  <c r="E8" i="50" s="1"/>
  <c r="G8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G7" i="50"/>
  <c r="D7" i="50"/>
  <c r="E7" i="50" s="1"/>
  <c r="G7" i="50" s="1"/>
  <c r="B6" i="50"/>
  <c r="C6" i="50" s="1"/>
  <c r="D6" i="50" s="1"/>
  <c r="E6" i="50" s="1"/>
  <c r="F6" i="50" s="1"/>
  <c r="G6" i="50" s="1"/>
  <c r="H6" i="50" s="1"/>
  <c r="I6" i="50" s="1"/>
  <c r="J6" i="50" s="1"/>
  <c r="K6" i="50" s="1"/>
  <c r="L6" i="50" s="1"/>
  <c r="M6" i="50" s="1"/>
  <c r="N6" i="50" s="1"/>
  <c r="O6" i="50" s="1"/>
  <c r="P6" i="50" s="1"/>
  <c r="Q6" i="50" s="1"/>
  <c r="R6" i="50" s="1"/>
  <c r="S6" i="50" s="1"/>
  <c r="T6" i="50" s="1"/>
  <c r="U6" i="50" s="1"/>
  <c r="V6" i="50" s="1"/>
  <c r="W6" i="50" s="1"/>
  <c r="X6" i="50" s="1"/>
  <c r="Y6" i="50" s="1"/>
  <c r="Z6" i="50" s="1"/>
  <c r="AA6" i="50" s="1"/>
  <c r="AB6" i="50" s="1"/>
  <c r="AC6" i="50" s="1"/>
  <c r="AD6" i="50" s="1"/>
  <c r="AE6" i="50" s="1"/>
  <c r="AF6" i="50" s="1"/>
  <c r="AG6" i="50" s="1"/>
  <c r="AH6" i="50" s="1"/>
  <c r="AE23" i="49"/>
  <c r="AC23" i="49"/>
  <c r="AC27" i="49" s="1"/>
  <c r="AC28" i="49" s="1"/>
  <c r="AA23" i="49"/>
  <c r="Y23" i="49"/>
  <c r="W23" i="49"/>
  <c r="U23" i="49"/>
  <c r="S23" i="49"/>
  <c r="Q23" i="49"/>
  <c r="O23" i="49"/>
  <c r="M23" i="49"/>
  <c r="K23" i="49"/>
  <c r="I23" i="49"/>
  <c r="AF22" i="49"/>
  <c r="AD22" i="49"/>
  <c r="AB22" i="49"/>
  <c r="Z22" i="49"/>
  <c r="X22" i="49"/>
  <c r="V22" i="49"/>
  <c r="T22" i="49"/>
  <c r="R22" i="49"/>
  <c r="P22" i="49"/>
  <c r="N22" i="49"/>
  <c r="L22" i="49"/>
  <c r="J22" i="49"/>
  <c r="AF21" i="49"/>
  <c r="AD21" i="49"/>
  <c r="AB21" i="49"/>
  <c r="Z21" i="49"/>
  <c r="X21" i="49"/>
  <c r="V21" i="49"/>
  <c r="T21" i="49"/>
  <c r="R21" i="49"/>
  <c r="P21" i="49"/>
  <c r="N21" i="49"/>
  <c r="L21" i="49"/>
  <c r="J21" i="49"/>
  <c r="AF20" i="49"/>
  <c r="AD20" i="49"/>
  <c r="AB20" i="49"/>
  <c r="Z20" i="49"/>
  <c r="X20" i="49"/>
  <c r="V20" i="49"/>
  <c r="T20" i="49"/>
  <c r="R20" i="49"/>
  <c r="P20" i="49"/>
  <c r="N20" i="49"/>
  <c r="L20" i="49"/>
  <c r="J20" i="49"/>
  <c r="AF19" i="49"/>
  <c r="AD19" i="49"/>
  <c r="AB19" i="49"/>
  <c r="AB23" i="49" s="1"/>
  <c r="Z19" i="49"/>
  <c r="X19" i="49"/>
  <c r="X23" i="49" s="1"/>
  <c r="V19" i="49"/>
  <c r="T19" i="49"/>
  <c r="R19" i="49"/>
  <c r="P19" i="49"/>
  <c r="N19" i="49"/>
  <c r="N23" i="49" s="1"/>
  <c r="L19" i="49"/>
  <c r="L23" i="49" s="1"/>
  <c r="J19" i="49"/>
  <c r="J23" i="49" s="1"/>
  <c r="AF18" i="49"/>
  <c r="AE18" i="49"/>
  <c r="AE27" i="49" s="1"/>
  <c r="AE28" i="49" s="1"/>
  <c r="AD18" i="49"/>
  <c r="AC18" i="49"/>
  <c r="AB18" i="49"/>
  <c r="AA18" i="49"/>
  <c r="Z18" i="49"/>
  <c r="O18" i="49"/>
  <c r="N18" i="49"/>
  <c r="M18" i="49"/>
  <c r="M27" i="49" s="1"/>
  <c r="M28" i="49" s="1"/>
  <c r="L18" i="49"/>
  <c r="K18" i="49"/>
  <c r="J18" i="49"/>
  <c r="I18" i="49"/>
  <c r="I27" i="49" s="1"/>
  <c r="AG16" i="49"/>
  <c r="D16" i="49"/>
  <c r="E16" i="49" s="1"/>
  <c r="G16" i="49" s="1"/>
  <c r="AG15" i="49"/>
  <c r="D15" i="49"/>
  <c r="E15" i="49" s="1"/>
  <c r="G15" i="49" s="1"/>
  <c r="AH14" i="49"/>
  <c r="AG14" i="49"/>
  <c r="D14" i="49"/>
  <c r="E14" i="49" s="1"/>
  <c r="G14" i="49" s="1"/>
  <c r="AG13" i="49"/>
  <c r="D13" i="49"/>
  <c r="E13" i="49" s="1"/>
  <c r="G13" i="49" s="1"/>
  <c r="AG12" i="49"/>
  <c r="D12" i="49"/>
  <c r="E12" i="49" s="1"/>
  <c r="G12" i="49" s="1"/>
  <c r="AG11" i="49"/>
  <c r="D11" i="49"/>
  <c r="E11" i="49" s="1"/>
  <c r="G11" i="49" s="1"/>
  <c r="AG10" i="49"/>
  <c r="D10" i="49"/>
  <c r="E10" i="49" s="1"/>
  <c r="G10" i="49" s="1"/>
  <c r="AG9" i="49"/>
  <c r="D9" i="49"/>
  <c r="E9" i="49" s="1"/>
  <c r="G9" i="49" s="1"/>
  <c r="AG8" i="49"/>
  <c r="D8" i="49"/>
  <c r="E8" i="49" s="1"/>
  <c r="G8" i="49" s="1"/>
  <c r="A8" i="49"/>
  <c r="A9" i="49" s="1"/>
  <c r="A10" i="49" s="1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G7" i="49"/>
  <c r="D7" i="49"/>
  <c r="E7" i="49" s="1"/>
  <c r="G7" i="49" s="1"/>
  <c r="B6" i="49"/>
  <c r="C6" i="49" s="1"/>
  <c r="D6" i="49" s="1"/>
  <c r="E6" i="49" s="1"/>
  <c r="F6" i="49" s="1"/>
  <c r="G6" i="49" s="1"/>
  <c r="H6" i="49" s="1"/>
  <c r="I6" i="49" s="1"/>
  <c r="J6" i="49" s="1"/>
  <c r="K6" i="49" s="1"/>
  <c r="L6" i="49" s="1"/>
  <c r="M6" i="49" s="1"/>
  <c r="N6" i="49" s="1"/>
  <c r="O6" i="49" s="1"/>
  <c r="P6" i="49" s="1"/>
  <c r="Q6" i="49" s="1"/>
  <c r="R6" i="49" s="1"/>
  <c r="S6" i="49" s="1"/>
  <c r="T6" i="49" s="1"/>
  <c r="U6" i="49" s="1"/>
  <c r="V6" i="49" s="1"/>
  <c r="W6" i="49" s="1"/>
  <c r="X6" i="49" s="1"/>
  <c r="Y6" i="49" s="1"/>
  <c r="Z6" i="49" s="1"/>
  <c r="AA6" i="49" s="1"/>
  <c r="AB6" i="49" s="1"/>
  <c r="AC6" i="49" s="1"/>
  <c r="AD6" i="49" s="1"/>
  <c r="AE6" i="49" s="1"/>
  <c r="AF6" i="49" s="1"/>
  <c r="AG6" i="49" s="1"/>
  <c r="AH6" i="49" s="1"/>
  <c r="AE23" i="48"/>
  <c r="AC23" i="48"/>
  <c r="AA23" i="48"/>
  <c r="Y23" i="48"/>
  <c r="W23" i="48"/>
  <c r="U23" i="48"/>
  <c r="S23" i="48"/>
  <c r="Q23" i="48"/>
  <c r="O23" i="48"/>
  <c r="M23" i="48"/>
  <c r="K23" i="48"/>
  <c r="I23" i="48"/>
  <c r="AF22" i="48"/>
  <c r="AD22" i="48"/>
  <c r="AB22" i="48"/>
  <c r="Z22" i="48"/>
  <c r="X22" i="48"/>
  <c r="V22" i="48"/>
  <c r="T22" i="48"/>
  <c r="R22" i="48"/>
  <c r="P22" i="48"/>
  <c r="N22" i="48"/>
  <c r="L22" i="48"/>
  <c r="J22" i="48"/>
  <c r="AF21" i="48"/>
  <c r="AD21" i="48"/>
  <c r="AB21" i="48"/>
  <c r="Z21" i="48"/>
  <c r="X21" i="48"/>
  <c r="V21" i="48"/>
  <c r="T21" i="48"/>
  <c r="R21" i="48"/>
  <c r="P21" i="48"/>
  <c r="N21" i="48"/>
  <c r="L21" i="48"/>
  <c r="J21" i="48"/>
  <c r="AF20" i="48"/>
  <c r="AD20" i="48"/>
  <c r="AB20" i="48"/>
  <c r="Z20" i="48"/>
  <c r="X20" i="48"/>
  <c r="V20" i="48"/>
  <c r="T20" i="48"/>
  <c r="R20" i="48"/>
  <c r="P20" i="48"/>
  <c r="N20" i="48"/>
  <c r="L20" i="48"/>
  <c r="J20" i="48"/>
  <c r="AF19" i="48"/>
  <c r="AD19" i="48"/>
  <c r="AD23" i="48" s="1"/>
  <c r="AB19" i="48"/>
  <c r="AB23" i="48" s="1"/>
  <c r="Z19" i="48"/>
  <c r="X19" i="48"/>
  <c r="X23" i="48" s="1"/>
  <c r="V19" i="48"/>
  <c r="V23" i="48" s="1"/>
  <c r="T19" i="48"/>
  <c r="T23" i="48" s="1"/>
  <c r="R19" i="48"/>
  <c r="P19" i="48"/>
  <c r="N19" i="48"/>
  <c r="N23" i="48" s="1"/>
  <c r="L19" i="48"/>
  <c r="L23" i="48" s="1"/>
  <c r="J19" i="48"/>
  <c r="AF18" i="48"/>
  <c r="AE18" i="48"/>
  <c r="AD18" i="48"/>
  <c r="AC18" i="48"/>
  <c r="AC27" i="48" s="1"/>
  <c r="AC28" i="48" s="1"/>
  <c r="AB18" i="48"/>
  <c r="AA18" i="48"/>
  <c r="Z18" i="48"/>
  <c r="O18" i="48"/>
  <c r="N18" i="48"/>
  <c r="M18" i="48"/>
  <c r="M27" i="48" s="1"/>
  <c r="M28" i="48" s="1"/>
  <c r="L18" i="48"/>
  <c r="K18" i="48"/>
  <c r="J18" i="48"/>
  <c r="I18" i="48"/>
  <c r="AG16" i="48"/>
  <c r="D16" i="48"/>
  <c r="E16" i="48" s="1"/>
  <c r="G16" i="48" s="1"/>
  <c r="AG15" i="48"/>
  <c r="D15" i="48"/>
  <c r="E15" i="48" s="1"/>
  <c r="G15" i="48" s="1"/>
  <c r="AH14" i="48"/>
  <c r="AG14" i="48"/>
  <c r="D14" i="48"/>
  <c r="E14" i="48" s="1"/>
  <c r="G14" i="48" s="1"/>
  <c r="AG13" i="48"/>
  <c r="D13" i="48"/>
  <c r="E13" i="48" s="1"/>
  <c r="G13" i="48" s="1"/>
  <c r="AG12" i="48"/>
  <c r="D12" i="48"/>
  <c r="E12" i="48" s="1"/>
  <c r="G12" i="48" s="1"/>
  <c r="AG11" i="48"/>
  <c r="D11" i="48"/>
  <c r="E11" i="48" s="1"/>
  <c r="G11" i="48" s="1"/>
  <c r="X11" i="48" s="1"/>
  <c r="AG10" i="48"/>
  <c r="D10" i="48"/>
  <c r="E10" i="48" s="1"/>
  <c r="G10" i="48" s="1"/>
  <c r="AG9" i="48"/>
  <c r="D9" i="48"/>
  <c r="E9" i="48" s="1"/>
  <c r="G9" i="48" s="1"/>
  <c r="AG8" i="48"/>
  <c r="D8" i="48"/>
  <c r="E8" i="48" s="1"/>
  <c r="G8" i="48" s="1"/>
  <c r="A8" i="48"/>
  <c r="A9" i="48" s="1"/>
  <c r="A10" i="48" s="1"/>
  <c r="A11" i="48" s="1"/>
  <c r="A12" i="48" s="1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G7" i="48"/>
  <c r="D7" i="48"/>
  <c r="E7" i="48" s="1"/>
  <c r="G7" i="48" s="1"/>
  <c r="B6" i="48"/>
  <c r="C6" i="48" s="1"/>
  <c r="D6" i="48" s="1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T6" i="48" s="1"/>
  <c r="U6" i="48" s="1"/>
  <c r="V6" i="48" s="1"/>
  <c r="W6" i="48" s="1"/>
  <c r="X6" i="48" s="1"/>
  <c r="Y6" i="48" s="1"/>
  <c r="Z6" i="48" s="1"/>
  <c r="AA6" i="48" s="1"/>
  <c r="AB6" i="48" s="1"/>
  <c r="AC6" i="48" s="1"/>
  <c r="AD6" i="48" s="1"/>
  <c r="AE6" i="48" s="1"/>
  <c r="AF6" i="48" s="1"/>
  <c r="AG6" i="48" s="1"/>
  <c r="AH6" i="48" s="1"/>
  <c r="AE23" i="47"/>
  <c r="AC23" i="47"/>
  <c r="AA23" i="47"/>
  <c r="Y23" i="47"/>
  <c r="W23" i="47"/>
  <c r="U23" i="47"/>
  <c r="S23" i="47"/>
  <c r="Q23" i="47"/>
  <c r="O23" i="47"/>
  <c r="M23" i="47"/>
  <c r="K23" i="47"/>
  <c r="I23" i="47"/>
  <c r="AF22" i="47"/>
  <c r="AD22" i="47"/>
  <c r="AB22" i="47"/>
  <c r="Z22" i="47"/>
  <c r="X22" i="47"/>
  <c r="V22" i="47"/>
  <c r="T22" i="47"/>
  <c r="R22" i="47"/>
  <c r="P22" i="47"/>
  <c r="N22" i="47"/>
  <c r="L22" i="47"/>
  <c r="J22" i="47"/>
  <c r="AF21" i="47"/>
  <c r="AD21" i="47"/>
  <c r="AB21" i="47"/>
  <c r="Z21" i="47"/>
  <c r="X21" i="47"/>
  <c r="V21" i="47"/>
  <c r="T21" i="47"/>
  <c r="R21" i="47"/>
  <c r="P21" i="47"/>
  <c r="N21" i="47"/>
  <c r="L21" i="47"/>
  <c r="J21" i="47"/>
  <c r="AF20" i="47"/>
  <c r="AD20" i="47"/>
  <c r="AB20" i="47"/>
  <c r="Z20" i="47"/>
  <c r="X20" i="47"/>
  <c r="V20" i="47"/>
  <c r="T20" i="47"/>
  <c r="R20" i="47"/>
  <c r="P20" i="47"/>
  <c r="N20" i="47"/>
  <c r="L20" i="47"/>
  <c r="J20" i="47"/>
  <c r="AF19" i="47"/>
  <c r="AD19" i="47"/>
  <c r="AB19" i="47"/>
  <c r="AB23" i="47" s="1"/>
  <c r="Z19" i="47"/>
  <c r="Z23" i="47" s="1"/>
  <c r="X19" i="47"/>
  <c r="X23" i="47" s="1"/>
  <c r="V19" i="47"/>
  <c r="T19" i="47"/>
  <c r="R19" i="47"/>
  <c r="R23" i="47" s="1"/>
  <c r="P19" i="47"/>
  <c r="N19" i="47"/>
  <c r="L19" i="47"/>
  <c r="L23" i="47" s="1"/>
  <c r="J19" i="47"/>
  <c r="J23" i="47" s="1"/>
  <c r="AF18" i="47"/>
  <c r="AE18" i="47"/>
  <c r="AD18" i="47"/>
  <c r="AC18" i="47"/>
  <c r="AB18" i="47"/>
  <c r="AA18" i="47"/>
  <c r="Z18" i="47"/>
  <c r="O18" i="47"/>
  <c r="N18" i="47"/>
  <c r="M18" i="47"/>
  <c r="M27" i="47" s="1"/>
  <c r="M28" i="47" s="1"/>
  <c r="L18" i="47"/>
  <c r="K18" i="47"/>
  <c r="K27" i="47" s="1"/>
  <c r="K28" i="47" s="1"/>
  <c r="J18" i="47"/>
  <c r="I18" i="47"/>
  <c r="AG16" i="47"/>
  <c r="D16" i="47"/>
  <c r="E16" i="47" s="1"/>
  <c r="G16" i="47" s="1"/>
  <c r="AG15" i="47"/>
  <c r="D15" i="47"/>
  <c r="E15" i="47" s="1"/>
  <c r="G15" i="47" s="1"/>
  <c r="AH14" i="47"/>
  <c r="AG14" i="47"/>
  <c r="D14" i="47"/>
  <c r="E14" i="47" s="1"/>
  <c r="G14" i="47" s="1"/>
  <c r="AG13" i="47"/>
  <c r="D13" i="47"/>
  <c r="E13" i="47" s="1"/>
  <c r="G13" i="47" s="1"/>
  <c r="AG12" i="47"/>
  <c r="D12" i="47"/>
  <c r="E12" i="47" s="1"/>
  <c r="G12" i="47" s="1"/>
  <c r="R12" i="47" s="1"/>
  <c r="AG11" i="47"/>
  <c r="D11" i="47"/>
  <c r="E11" i="47" s="1"/>
  <c r="G11" i="47" s="1"/>
  <c r="AG10" i="47"/>
  <c r="D10" i="47"/>
  <c r="E10" i="47" s="1"/>
  <c r="G10" i="47" s="1"/>
  <c r="AG9" i="47"/>
  <c r="D9" i="47"/>
  <c r="E9" i="47" s="1"/>
  <c r="G9" i="47" s="1"/>
  <c r="AG8" i="47"/>
  <c r="D8" i="47"/>
  <c r="E8" i="47" s="1"/>
  <c r="G8" i="47" s="1"/>
  <c r="A8" i="47"/>
  <c r="A9" i="47" s="1"/>
  <c r="A10" i="47" s="1"/>
  <c r="A11" i="47" s="1"/>
  <c r="A12" i="47" s="1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G7" i="47"/>
  <c r="D7" i="47"/>
  <c r="E7" i="47" s="1"/>
  <c r="G7" i="47" s="1"/>
  <c r="B6" i="47"/>
  <c r="C6" i="47" s="1"/>
  <c r="D6" i="47" s="1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T6" i="47" s="1"/>
  <c r="U6" i="47" s="1"/>
  <c r="V6" i="47" s="1"/>
  <c r="W6" i="47" s="1"/>
  <c r="X6" i="47" s="1"/>
  <c r="Y6" i="47" s="1"/>
  <c r="Z6" i="47" s="1"/>
  <c r="AA6" i="47" s="1"/>
  <c r="AB6" i="47" s="1"/>
  <c r="AC6" i="47" s="1"/>
  <c r="AD6" i="47" s="1"/>
  <c r="AE6" i="47" s="1"/>
  <c r="AF6" i="47" s="1"/>
  <c r="AG6" i="47" s="1"/>
  <c r="AH6" i="47" s="1"/>
  <c r="AE23" i="46"/>
  <c r="AC23" i="46"/>
  <c r="AA23" i="46"/>
  <c r="Y23" i="46"/>
  <c r="W23" i="46"/>
  <c r="U23" i="46"/>
  <c r="S23" i="46"/>
  <c r="Q23" i="46"/>
  <c r="O23" i="46"/>
  <c r="M23" i="46"/>
  <c r="K23" i="46"/>
  <c r="I23" i="46"/>
  <c r="AF22" i="46"/>
  <c r="AD22" i="46"/>
  <c r="AB22" i="46"/>
  <c r="Z22" i="46"/>
  <c r="X22" i="46"/>
  <c r="V22" i="46"/>
  <c r="T22" i="46"/>
  <c r="R22" i="46"/>
  <c r="P22" i="46"/>
  <c r="N22" i="46"/>
  <c r="L22" i="46"/>
  <c r="J22" i="46"/>
  <c r="AF21" i="46"/>
  <c r="AD21" i="46"/>
  <c r="AB21" i="46"/>
  <c r="Z21" i="46"/>
  <c r="X21" i="46"/>
  <c r="V21" i="46"/>
  <c r="T21" i="46"/>
  <c r="R21" i="46"/>
  <c r="P21" i="46"/>
  <c r="N21" i="46"/>
  <c r="L21" i="46"/>
  <c r="J21" i="46"/>
  <c r="AF20" i="46"/>
  <c r="AD20" i="46"/>
  <c r="AB20" i="46"/>
  <c r="Z20" i="46"/>
  <c r="X20" i="46"/>
  <c r="V20" i="46"/>
  <c r="T20" i="46"/>
  <c r="R20" i="46"/>
  <c r="P20" i="46"/>
  <c r="N20" i="46"/>
  <c r="L20" i="46"/>
  <c r="J20" i="46"/>
  <c r="AF19" i="46"/>
  <c r="AD19" i="46"/>
  <c r="AB19" i="46"/>
  <c r="AB23" i="46" s="1"/>
  <c r="Z19" i="46"/>
  <c r="Z23" i="46" s="1"/>
  <c r="X19" i="46"/>
  <c r="X23" i="46" s="1"/>
  <c r="V19" i="46"/>
  <c r="T19" i="46"/>
  <c r="T23" i="46" s="1"/>
  <c r="R19" i="46"/>
  <c r="R23" i="46" s="1"/>
  <c r="P19" i="46"/>
  <c r="P23" i="46" s="1"/>
  <c r="N19" i="46"/>
  <c r="N23" i="46" s="1"/>
  <c r="L19" i="46"/>
  <c r="J19" i="46"/>
  <c r="J23" i="46" s="1"/>
  <c r="AF18" i="46"/>
  <c r="AE18" i="46"/>
  <c r="AE27" i="46" s="1"/>
  <c r="AE28" i="46" s="1"/>
  <c r="AD18" i="46"/>
  <c r="AC18" i="46"/>
  <c r="AB18" i="46"/>
  <c r="AA18" i="46"/>
  <c r="Z18" i="46"/>
  <c r="O18" i="46"/>
  <c r="N18" i="46"/>
  <c r="M18" i="46"/>
  <c r="M27" i="46" s="1"/>
  <c r="M28" i="46" s="1"/>
  <c r="L18" i="46"/>
  <c r="K18" i="46"/>
  <c r="J18" i="46"/>
  <c r="I18" i="46"/>
  <c r="AG16" i="46"/>
  <c r="D16" i="46"/>
  <c r="E16" i="46" s="1"/>
  <c r="G16" i="46" s="1"/>
  <c r="AG15" i="46"/>
  <c r="D15" i="46"/>
  <c r="E15" i="46" s="1"/>
  <c r="G15" i="46" s="1"/>
  <c r="AH14" i="46"/>
  <c r="AG14" i="46"/>
  <c r="D14" i="46"/>
  <c r="E14" i="46" s="1"/>
  <c r="G14" i="46" s="1"/>
  <c r="AG13" i="46"/>
  <c r="D13" i="46"/>
  <c r="E13" i="46" s="1"/>
  <c r="G13" i="46" s="1"/>
  <c r="AG12" i="46"/>
  <c r="D12" i="46"/>
  <c r="E12" i="46" s="1"/>
  <c r="G12" i="46" s="1"/>
  <c r="V12" i="46" s="1"/>
  <c r="AG11" i="46"/>
  <c r="D11" i="46"/>
  <c r="E11" i="46" s="1"/>
  <c r="G11" i="46" s="1"/>
  <c r="AG10" i="46"/>
  <c r="D10" i="46"/>
  <c r="E10" i="46" s="1"/>
  <c r="G10" i="46" s="1"/>
  <c r="AG9" i="46"/>
  <c r="D9" i="46"/>
  <c r="E9" i="46" s="1"/>
  <c r="G9" i="46" s="1"/>
  <c r="AG8" i="46"/>
  <c r="D8" i="46"/>
  <c r="E8" i="46" s="1"/>
  <c r="G8" i="46" s="1"/>
  <c r="A8" i="46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G7" i="46"/>
  <c r="D7" i="46"/>
  <c r="E7" i="46" s="1"/>
  <c r="G7" i="46" s="1"/>
  <c r="Y7" i="46" s="1"/>
  <c r="B6" i="46"/>
  <c r="C6" i="46" s="1"/>
  <c r="D6" i="46" s="1"/>
  <c r="E6" i="46" s="1"/>
  <c r="F6" i="46" s="1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T6" i="46" s="1"/>
  <c r="U6" i="46" s="1"/>
  <c r="V6" i="46" s="1"/>
  <c r="W6" i="46" s="1"/>
  <c r="X6" i="46" s="1"/>
  <c r="Y6" i="46" s="1"/>
  <c r="Z6" i="46" s="1"/>
  <c r="AA6" i="46" s="1"/>
  <c r="AB6" i="46" s="1"/>
  <c r="AC6" i="46" s="1"/>
  <c r="AD6" i="46" s="1"/>
  <c r="AE6" i="46" s="1"/>
  <c r="AF6" i="46" s="1"/>
  <c r="AG6" i="46" s="1"/>
  <c r="AH6" i="46" s="1"/>
  <c r="AE23" i="45"/>
  <c r="AC23" i="45"/>
  <c r="AA23" i="45"/>
  <c r="Y23" i="45"/>
  <c r="W23" i="45"/>
  <c r="U23" i="45"/>
  <c r="S23" i="45"/>
  <c r="Q23" i="45"/>
  <c r="O23" i="45"/>
  <c r="M23" i="45"/>
  <c r="K23" i="45"/>
  <c r="I23" i="45"/>
  <c r="AF22" i="45"/>
  <c r="AD22" i="45"/>
  <c r="AB22" i="45"/>
  <c r="Z22" i="45"/>
  <c r="X22" i="45"/>
  <c r="V22" i="45"/>
  <c r="T22" i="45"/>
  <c r="R22" i="45"/>
  <c r="P22" i="45"/>
  <c r="N22" i="45"/>
  <c r="L22" i="45"/>
  <c r="J22" i="45"/>
  <c r="AF21" i="45"/>
  <c r="AD21" i="45"/>
  <c r="AB21" i="45"/>
  <c r="Z21" i="45"/>
  <c r="X21" i="45"/>
  <c r="V21" i="45"/>
  <c r="T21" i="45"/>
  <c r="R21" i="45"/>
  <c r="P21" i="45"/>
  <c r="N21" i="45"/>
  <c r="L21" i="45"/>
  <c r="J21" i="45"/>
  <c r="AF20" i="45"/>
  <c r="AD20" i="45"/>
  <c r="AB20" i="45"/>
  <c r="Z20" i="45"/>
  <c r="X20" i="45"/>
  <c r="V20" i="45"/>
  <c r="T20" i="45"/>
  <c r="R20" i="45"/>
  <c r="P20" i="45"/>
  <c r="N20" i="45"/>
  <c r="L20" i="45"/>
  <c r="J20" i="45"/>
  <c r="AF19" i="45"/>
  <c r="AD19" i="45"/>
  <c r="AB19" i="45"/>
  <c r="AB23" i="45" s="1"/>
  <c r="Z19" i="45"/>
  <c r="Z23" i="45" s="1"/>
  <c r="X19" i="45"/>
  <c r="X23" i="45" s="1"/>
  <c r="V19" i="45"/>
  <c r="V23" i="45" s="1"/>
  <c r="T19" i="45"/>
  <c r="R19" i="45"/>
  <c r="R23" i="45" s="1"/>
  <c r="P19" i="45"/>
  <c r="N19" i="45"/>
  <c r="L19" i="45"/>
  <c r="J19" i="45"/>
  <c r="J23" i="45" s="1"/>
  <c r="AF18" i="45"/>
  <c r="AE18" i="45"/>
  <c r="AD18" i="45"/>
  <c r="AC18" i="45"/>
  <c r="AB18" i="45"/>
  <c r="AA18" i="45"/>
  <c r="Z18" i="45"/>
  <c r="Z27" i="45" s="1"/>
  <c r="Z28" i="45" s="1"/>
  <c r="O18" i="45"/>
  <c r="N18" i="45"/>
  <c r="M18" i="45"/>
  <c r="L18" i="45"/>
  <c r="K18" i="45"/>
  <c r="J18" i="45"/>
  <c r="I18" i="45"/>
  <c r="AG16" i="45"/>
  <c r="D16" i="45"/>
  <c r="E16" i="45" s="1"/>
  <c r="G16" i="45" s="1"/>
  <c r="AG15" i="45"/>
  <c r="D15" i="45"/>
  <c r="E15" i="45" s="1"/>
  <c r="G15" i="45" s="1"/>
  <c r="AH14" i="45"/>
  <c r="AG14" i="45"/>
  <c r="D14" i="45"/>
  <c r="E14" i="45" s="1"/>
  <c r="G14" i="45" s="1"/>
  <c r="AG13" i="45"/>
  <c r="D13" i="45"/>
  <c r="E13" i="45" s="1"/>
  <c r="G13" i="45" s="1"/>
  <c r="AG12" i="45"/>
  <c r="D12" i="45"/>
  <c r="E12" i="45" s="1"/>
  <c r="G12" i="45" s="1"/>
  <c r="AG11" i="45"/>
  <c r="D11" i="45"/>
  <c r="E11" i="45" s="1"/>
  <c r="G11" i="45" s="1"/>
  <c r="AG10" i="45"/>
  <c r="D10" i="45"/>
  <c r="E10" i="45" s="1"/>
  <c r="G10" i="45" s="1"/>
  <c r="AG9" i="45"/>
  <c r="D9" i="45"/>
  <c r="E9" i="45" s="1"/>
  <c r="G9" i="45" s="1"/>
  <c r="AG8" i="45"/>
  <c r="D8" i="45"/>
  <c r="E8" i="45" s="1"/>
  <c r="G8" i="45" s="1"/>
  <c r="A8" i="45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G7" i="45"/>
  <c r="D7" i="45"/>
  <c r="E7" i="45" s="1"/>
  <c r="G7" i="45" s="1"/>
  <c r="C6" i="45"/>
  <c r="D6" i="45" s="1"/>
  <c r="E6" i="45" s="1"/>
  <c r="F6" i="45" s="1"/>
  <c r="G6" i="45" s="1"/>
  <c r="H6" i="45" s="1"/>
  <c r="I6" i="45" s="1"/>
  <c r="J6" i="45" s="1"/>
  <c r="K6" i="45" s="1"/>
  <c r="L6" i="45" s="1"/>
  <c r="M6" i="45" s="1"/>
  <c r="N6" i="45" s="1"/>
  <c r="O6" i="45" s="1"/>
  <c r="P6" i="45" s="1"/>
  <c r="Q6" i="45" s="1"/>
  <c r="R6" i="45" s="1"/>
  <c r="S6" i="45" s="1"/>
  <c r="T6" i="45" s="1"/>
  <c r="U6" i="45" s="1"/>
  <c r="V6" i="45" s="1"/>
  <c r="W6" i="45" s="1"/>
  <c r="X6" i="45" s="1"/>
  <c r="Y6" i="45" s="1"/>
  <c r="Z6" i="45" s="1"/>
  <c r="AA6" i="45" s="1"/>
  <c r="AB6" i="45" s="1"/>
  <c r="AC6" i="45" s="1"/>
  <c r="AD6" i="45" s="1"/>
  <c r="AE6" i="45" s="1"/>
  <c r="AF6" i="45" s="1"/>
  <c r="AG6" i="45" s="1"/>
  <c r="AH6" i="45" s="1"/>
  <c r="B6" i="45"/>
  <c r="AE23" i="44"/>
  <c r="AC23" i="44"/>
  <c r="AA23" i="44"/>
  <c r="Y23" i="44"/>
  <c r="W23" i="44"/>
  <c r="U23" i="44"/>
  <c r="S23" i="44"/>
  <c r="Q23" i="44"/>
  <c r="O23" i="44"/>
  <c r="M23" i="44"/>
  <c r="K23" i="44"/>
  <c r="I23" i="44"/>
  <c r="AF22" i="44"/>
  <c r="AD22" i="44"/>
  <c r="AB22" i="44"/>
  <c r="Z22" i="44"/>
  <c r="X22" i="44"/>
  <c r="V22" i="44"/>
  <c r="T22" i="44"/>
  <c r="R22" i="44"/>
  <c r="P22" i="44"/>
  <c r="N22" i="44"/>
  <c r="L22" i="44"/>
  <c r="J22" i="44"/>
  <c r="AF21" i="44"/>
  <c r="AD21" i="44"/>
  <c r="AB21" i="44"/>
  <c r="Z21" i="44"/>
  <c r="X21" i="44"/>
  <c r="V21" i="44"/>
  <c r="T21" i="44"/>
  <c r="R21" i="44"/>
  <c r="P21" i="44"/>
  <c r="N21" i="44"/>
  <c r="L21" i="44"/>
  <c r="J21" i="44"/>
  <c r="AF20" i="44"/>
  <c r="AD20" i="44"/>
  <c r="AB20" i="44"/>
  <c r="Z20" i="44"/>
  <c r="X20" i="44"/>
  <c r="V20" i="44"/>
  <c r="T20" i="44"/>
  <c r="R20" i="44"/>
  <c r="P20" i="44"/>
  <c r="N20" i="44"/>
  <c r="L20" i="44"/>
  <c r="J20" i="44"/>
  <c r="AF19" i="44"/>
  <c r="AD19" i="44"/>
  <c r="AD23" i="44" s="1"/>
  <c r="AB19" i="44"/>
  <c r="AB23" i="44" s="1"/>
  <c r="Z19" i="44"/>
  <c r="Z23" i="44" s="1"/>
  <c r="X19" i="44"/>
  <c r="V19" i="44"/>
  <c r="T19" i="44"/>
  <c r="T23" i="44" s="1"/>
  <c r="R19" i="44"/>
  <c r="R23" i="44" s="1"/>
  <c r="P19" i="44"/>
  <c r="N19" i="44"/>
  <c r="L19" i="44"/>
  <c r="J19" i="44"/>
  <c r="AF18" i="44"/>
  <c r="AE18" i="44"/>
  <c r="AD18" i="44"/>
  <c r="AC18" i="44"/>
  <c r="AB18" i="44"/>
  <c r="AA18" i="44"/>
  <c r="Z18" i="44"/>
  <c r="O18" i="44"/>
  <c r="N18" i="44"/>
  <c r="M18" i="44"/>
  <c r="L18" i="44"/>
  <c r="K18" i="44"/>
  <c r="K27" i="44" s="1"/>
  <c r="K28" i="44" s="1"/>
  <c r="J18" i="44"/>
  <c r="I18" i="44"/>
  <c r="AG16" i="44"/>
  <c r="D16" i="44"/>
  <c r="E16" i="44" s="1"/>
  <c r="G16" i="44" s="1"/>
  <c r="AG15" i="44"/>
  <c r="D15" i="44"/>
  <c r="E15" i="44" s="1"/>
  <c r="G15" i="44" s="1"/>
  <c r="AH14" i="44"/>
  <c r="AG14" i="44"/>
  <c r="D14" i="44"/>
  <c r="E14" i="44" s="1"/>
  <c r="G14" i="44" s="1"/>
  <c r="AG13" i="44"/>
  <c r="D13" i="44"/>
  <c r="E13" i="44" s="1"/>
  <c r="G13" i="44" s="1"/>
  <c r="AG12" i="44"/>
  <c r="D12" i="44"/>
  <c r="E12" i="44" s="1"/>
  <c r="G12" i="44" s="1"/>
  <c r="AG11" i="44"/>
  <c r="D11" i="44"/>
  <c r="E11" i="44" s="1"/>
  <c r="G11" i="44" s="1"/>
  <c r="AG10" i="44"/>
  <c r="D10" i="44"/>
  <c r="E10" i="44" s="1"/>
  <c r="G10" i="44" s="1"/>
  <c r="AG9" i="44"/>
  <c r="D9" i="44"/>
  <c r="E9" i="44" s="1"/>
  <c r="G9" i="44" s="1"/>
  <c r="AG8" i="44"/>
  <c r="D8" i="44"/>
  <c r="E8" i="44" s="1"/>
  <c r="G8" i="44" s="1"/>
  <c r="A8" i="44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G7" i="44"/>
  <c r="D7" i="44"/>
  <c r="E7" i="44" s="1"/>
  <c r="G7" i="44" s="1"/>
  <c r="B6" i="44"/>
  <c r="C6" i="44" s="1"/>
  <c r="D6" i="44" s="1"/>
  <c r="E6" i="44" s="1"/>
  <c r="F6" i="44" s="1"/>
  <c r="G6" i="44" s="1"/>
  <c r="H6" i="44" s="1"/>
  <c r="I6" i="44" s="1"/>
  <c r="J6" i="44" s="1"/>
  <c r="K6" i="44" s="1"/>
  <c r="L6" i="44" s="1"/>
  <c r="M6" i="44" s="1"/>
  <c r="N6" i="44" s="1"/>
  <c r="O6" i="44" s="1"/>
  <c r="P6" i="44" s="1"/>
  <c r="Q6" i="44" s="1"/>
  <c r="R6" i="44" s="1"/>
  <c r="S6" i="44" s="1"/>
  <c r="T6" i="44" s="1"/>
  <c r="U6" i="44" s="1"/>
  <c r="V6" i="44" s="1"/>
  <c r="W6" i="44" s="1"/>
  <c r="X6" i="44" s="1"/>
  <c r="Y6" i="44" s="1"/>
  <c r="Z6" i="44" s="1"/>
  <c r="AA6" i="44" s="1"/>
  <c r="AB6" i="44" s="1"/>
  <c r="AC6" i="44" s="1"/>
  <c r="AD6" i="44" s="1"/>
  <c r="AE6" i="44" s="1"/>
  <c r="AF6" i="44" s="1"/>
  <c r="AG6" i="44" s="1"/>
  <c r="AH6" i="44" s="1"/>
  <c r="AE23" i="43"/>
  <c r="AC23" i="43"/>
  <c r="AA23" i="43"/>
  <c r="Y23" i="43"/>
  <c r="W23" i="43"/>
  <c r="U23" i="43"/>
  <c r="S23" i="43"/>
  <c r="Q23" i="43"/>
  <c r="O23" i="43"/>
  <c r="M23" i="43"/>
  <c r="K23" i="43"/>
  <c r="I23" i="43"/>
  <c r="AF22" i="43"/>
  <c r="AD22" i="43"/>
  <c r="AB22" i="43"/>
  <c r="Z22" i="43"/>
  <c r="X22" i="43"/>
  <c r="V22" i="43"/>
  <c r="T22" i="43"/>
  <c r="R22" i="43"/>
  <c r="P22" i="43"/>
  <c r="N22" i="43"/>
  <c r="L22" i="43"/>
  <c r="J22" i="43"/>
  <c r="AF21" i="43"/>
  <c r="AD21" i="43"/>
  <c r="AB21" i="43"/>
  <c r="Z21" i="43"/>
  <c r="X21" i="43"/>
  <c r="V21" i="43"/>
  <c r="T21" i="43"/>
  <c r="R21" i="43"/>
  <c r="P21" i="43"/>
  <c r="N21" i="43"/>
  <c r="L21" i="43"/>
  <c r="J21" i="43"/>
  <c r="AF20" i="43"/>
  <c r="AD20" i="43"/>
  <c r="AB20" i="43"/>
  <c r="Z20" i="43"/>
  <c r="X20" i="43"/>
  <c r="V20" i="43"/>
  <c r="T20" i="43"/>
  <c r="R20" i="43"/>
  <c r="P20" i="43"/>
  <c r="N20" i="43"/>
  <c r="L20" i="43"/>
  <c r="J20" i="43"/>
  <c r="AF19" i="43"/>
  <c r="AF23" i="43" s="1"/>
  <c r="AD19" i="43"/>
  <c r="AB19" i="43"/>
  <c r="Z19" i="43"/>
  <c r="X19" i="43"/>
  <c r="X23" i="43" s="1"/>
  <c r="V19" i="43"/>
  <c r="T19" i="43"/>
  <c r="T23" i="43" s="1"/>
  <c r="R19" i="43"/>
  <c r="R23" i="43" s="1"/>
  <c r="P19" i="43"/>
  <c r="N19" i="43"/>
  <c r="N23" i="43" s="1"/>
  <c r="L19" i="43"/>
  <c r="J19" i="43"/>
  <c r="J23" i="43" s="1"/>
  <c r="AF27" i="43"/>
  <c r="AF28" i="43" s="1"/>
  <c r="AE27" i="43"/>
  <c r="AE28" i="43" s="1"/>
  <c r="I27" i="43"/>
  <c r="AG16" i="43"/>
  <c r="D16" i="43"/>
  <c r="E16" i="43" s="1"/>
  <c r="G16" i="43" s="1"/>
  <c r="AG15" i="43"/>
  <c r="D15" i="43"/>
  <c r="E15" i="43" s="1"/>
  <c r="G15" i="43" s="1"/>
  <c r="AH14" i="43"/>
  <c r="AG14" i="43"/>
  <c r="D14" i="43"/>
  <c r="E14" i="43" s="1"/>
  <c r="G14" i="43" s="1"/>
  <c r="AG13" i="43"/>
  <c r="D13" i="43"/>
  <c r="E13" i="43" s="1"/>
  <c r="G13" i="43" s="1"/>
  <c r="AG12" i="43"/>
  <c r="D12" i="43"/>
  <c r="E12" i="43" s="1"/>
  <c r="G12" i="43" s="1"/>
  <c r="AG11" i="43"/>
  <c r="D11" i="43"/>
  <c r="E11" i="43" s="1"/>
  <c r="G11" i="43" s="1"/>
  <c r="AG10" i="43"/>
  <c r="D10" i="43"/>
  <c r="E10" i="43" s="1"/>
  <c r="G10" i="43" s="1"/>
  <c r="AG9" i="43"/>
  <c r="D9" i="43"/>
  <c r="E9" i="43" s="1"/>
  <c r="G9" i="43" s="1"/>
  <c r="AG8" i="43"/>
  <c r="D8" i="43"/>
  <c r="E8" i="43" s="1"/>
  <c r="G8" i="43" s="1"/>
  <c r="A8" i="43"/>
  <c r="A9" i="43" s="1"/>
  <c r="A10" i="43" s="1"/>
  <c r="A11" i="43" s="1"/>
  <c r="A12" i="43" s="1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G7" i="43"/>
  <c r="D7" i="43"/>
  <c r="E7" i="43" s="1"/>
  <c r="G7" i="43" s="1"/>
  <c r="B6" i="43"/>
  <c r="C6" i="43" s="1"/>
  <c r="D6" i="43" s="1"/>
  <c r="E6" i="43" s="1"/>
  <c r="F6" i="43" s="1"/>
  <c r="G6" i="43" s="1"/>
  <c r="H6" i="43" s="1"/>
  <c r="I6" i="43" s="1"/>
  <c r="J6" i="43" s="1"/>
  <c r="K6" i="43" s="1"/>
  <c r="L6" i="43" s="1"/>
  <c r="M6" i="43" s="1"/>
  <c r="N6" i="43" s="1"/>
  <c r="O6" i="43" s="1"/>
  <c r="P6" i="43" s="1"/>
  <c r="Q6" i="43" s="1"/>
  <c r="R6" i="43" s="1"/>
  <c r="S6" i="43" s="1"/>
  <c r="T6" i="43" s="1"/>
  <c r="U6" i="43" s="1"/>
  <c r="V6" i="43" s="1"/>
  <c r="W6" i="43" s="1"/>
  <c r="X6" i="43" s="1"/>
  <c r="Y6" i="43" s="1"/>
  <c r="Z6" i="43" s="1"/>
  <c r="AA6" i="43" s="1"/>
  <c r="AB6" i="43" s="1"/>
  <c r="AC6" i="43" s="1"/>
  <c r="AD6" i="43" s="1"/>
  <c r="AE6" i="43" s="1"/>
  <c r="AF6" i="43" s="1"/>
  <c r="AG6" i="43" s="1"/>
  <c r="AH6" i="43" s="1"/>
  <c r="AE23" i="42"/>
  <c r="AC23" i="42"/>
  <c r="AA23" i="42"/>
  <c r="Y23" i="42"/>
  <c r="W23" i="42"/>
  <c r="U23" i="42"/>
  <c r="S23" i="42"/>
  <c r="Q23" i="42"/>
  <c r="O23" i="42"/>
  <c r="M23" i="42"/>
  <c r="K23" i="42"/>
  <c r="I23" i="42"/>
  <c r="AF22" i="42"/>
  <c r="AD22" i="42"/>
  <c r="AB22" i="42"/>
  <c r="Z22" i="42"/>
  <c r="X22" i="42"/>
  <c r="V22" i="42"/>
  <c r="T22" i="42"/>
  <c r="R22" i="42"/>
  <c r="P22" i="42"/>
  <c r="N22" i="42"/>
  <c r="L22" i="42"/>
  <c r="J22" i="42"/>
  <c r="AF21" i="42"/>
  <c r="AD21" i="42"/>
  <c r="AB21" i="42"/>
  <c r="Z21" i="42"/>
  <c r="X21" i="42"/>
  <c r="V21" i="42"/>
  <c r="T21" i="42"/>
  <c r="R21" i="42"/>
  <c r="P21" i="42"/>
  <c r="N21" i="42"/>
  <c r="L21" i="42"/>
  <c r="J21" i="42"/>
  <c r="AF20" i="42"/>
  <c r="AD20" i="42"/>
  <c r="AB20" i="42"/>
  <c r="Z20" i="42"/>
  <c r="X20" i="42"/>
  <c r="V20" i="42"/>
  <c r="T20" i="42"/>
  <c r="R20" i="42"/>
  <c r="P20" i="42"/>
  <c r="N20" i="42"/>
  <c r="L20" i="42"/>
  <c r="J20" i="42"/>
  <c r="AF19" i="42"/>
  <c r="AF23" i="42" s="1"/>
  <c r="AD19" i="42"/>
  <c r="AB19" i="42"/>
  <c r="Z19" i="42"/>
  <c r="X19" i="42"/>
  <c r="V19" i="42"/>
  <c r="V23" i="42" s="1"/>
  <c r="T19" i="42"/>
  <c r="R19" i="42"/>
  <c r="R23" i="42" s="1"/>
  <c r="P19" i="42"/>
  <c r="P23" i="42" s="1"/>
  <c r="N19" i="42"/>
  <c r="N23" i="42" s="1"/>
  <c r="L19" i="42"/>
  <c r="L23" i="42" s="1"/>
  <c r="J19" i="42"/>
  <c r="AF18" i="42"/>
  <c r="AE18" i="42"/>
  <c r="AD18" i="42"/>
  <c r="AC18" i="42"/>
  <c r="AC27" i="42" s="1"/>
  <c r="AC28" i="42" s="1"/>
  <c r="AB18" i="42"/>
  <c r="AA18" i="42"/>
  <c r="Z18" i="42"/>
  <c r="O18" i="42"/>
  <c r="N18" i="42"/>
  <c r="M18" i="42"/>
  <c r="M27" i="42" s="1"/>
  <c r="M28" i="42" s="1"/>
  <c r="L18" i="42"/>
  <c r="L27" i="42" s="1"/>
  <c r="L28" i="42" s="1"/>
  <c r="K18" i="42"/>
  <c r="J18" i="42"/>
  <c r="I18" i="42"/>
  <c r="AG16" i="42"/>
  <c r="D16" i="42"/>
  <c r="E16" i="42" s="1"/>
  <c r="G16" i="42" s="1"/>
  <c r="AG15" i="42"/>
  <c r="D15" i="42"/>
  <c r="E15" i="42" s="1"/>
  <c r="G15" i="42" s="1"/>
  <c r="AH14" i="42"/>
  <c r="AG14" i="42"/>
  <c r="D14" i="42"/>
  <c r="E14" i="42" s="1"/>
  <c r="G14" i="42" s="1"/>
  <c r="AG13" i="42"/>
  <c r="D13" i="42"/>
  <c r="E13" i="42" s="1"/>
  <c r="G13" i="42" s="1"/>
  <c r="AG12" i="42"/>
  <c r="D12" i="42"/>
  <c r="E12" i="42" s="1"/>
  <c r="G12" i="42" s="1"/>
  <c r="AG11" i="42"/>
  <c r="D11" i="42"/>
  <c r="E11" i="42" s="1"/>
  <c r="G11" i="42" s="1"/>
  <c r="AG10" i="42"/>
  <c r="D10" i="42"/>
  <c r="E10" i="42" s="1"/>
  <c r="G10" i="42" s="1"/>
  <c r="AG9" i="42"/>
  <c r="D9" i="42"/>
  <c r="E9" i="42" s="1"/>
  <c r="G9" i="42" s="1"/>
  <c r="AG8" i="42"/>
  <c r="D8" i="42"/>
  <c r="E8" i="42" s="1"/>
  <c r="G8" i="42" s="1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G7" i="42"/>
  <c r="D7" i="42"/>
  <c r="E7" i="42" s="1"/>
  <c r="G7" i="42" s="1"/>
  <c r="B6" i="42"/>
  <c r="C6" i="42" s="1"/>
  <c r="D6" i="42" s="1"/>
  <c r="E6" i="42" s="1"/>
  <c r="F6" i="42" s="1"/>
  <c r="G6" i="42" s="1"/>
  <c r="H6" i="42" s="1"/>
  <c r="I6" i="42" s="1"/>
  <c r="J6" i="42" s="1"/>
  <c r="K6" i="42" s="1"/>
  <c r="L6" i="42" s="1"/>
  <c r="M6" i="42" s="1"/>
  <c r="N6" i="42" s="1"/>
  <c r="O6" i="42" s="1"/>
  <c r="P6" i="42" s="1"/>
  <c r="Q6" i="42" s="1"/>
  <c r="R6" i="42" s="1"/>
  <c r="S6" i="42" s="1"/>
  <c r="T6" i="42" s="1"/>
  <c r="U6" i="42" s="1"/>
  <c r="V6" i="42" s="1"/>
  <c r="W6" i="42" s="1"/>
  <c r="X6" i="42" s="1"/>
  <c r="Y6" i="42" s="1"/>
  <c r="Z6" i="42" s="1"/>
  <c r="AA6" i="42" s="1"/>
  <c r="AB6" i="42" s="1"/>
  <c r="AC6" i="42" s="1"/>
  <c r="AD6" i="42" s="1"/>
  <c r="AE6" i="42" s="1"/>
  <c r="AF6" i="42" s="1"/>
  <c r="AG6" i="42" s="1"/>
  <c r="AH6" i="42" s="1"/>
  <c r="J23" i="55" l="1"/>
  <c r="J27" i="55" s="1"/>
  <c r="J28" i="55" s="1"/>
  <c r="L23" i="55"/>
  <c r="AA27" i="55"/>
  <c r="AA28" i="55" s="1"/>
  <c r="K27" i="54"/>
  <c r="K28" i="54" s="1"/>
  <c r="V23" i="53"/>
  <c r="AC27" i="52"/>
  <c r="AC28" i="52" s="1"/>
  <c r="L23" i="52"/>
  <c r="L27" i="52" s="1"/>
  <c r="L28" i="52" s="1"/>
  <c r="AA27" i="52"/>
  <c r="AA28" i="52" s="1"/>
  <c r="AF23" i="50"/>
  <c r="K27" i="51"/>
  <c r="K28" i="51" s="1"/>
  <c r="N27" i="49"/>
  <c r="N28" i="49" s="1"/>
  <c r="I27" i="48"/>
  <c r="N23" i="47"/>
  <c r="P23" i="47"/>
  <c r="L23" i="46"/>
  <c r="L27" i="46" s="1"/>
  <c r="L28" i="46" s="1"/>
  <c r="K27" i="46"/>
  <c r="K28" i="46" s="1"/>
  <c r="N23" i="45"/>
  <c r="N27" i="45" s="1"/>
  <c r="N28" i="45" s="1"/>
  <c r="T23" i="45"/>
  <c r="V23" i="44"/>
  <c r="V23" i="43"/>
  <c r="R23" i="55"/>
  <c r="V23" i="55"/>
  <c r="M27" i="55"/>
  <c r="M28" i="55" s="1"/>
  <c r="Z27" i="54"/>
  <c r="Z28" i="54" s="1"/>
  <c r="X23" i="54"/>
  <c r="AF27" i="53"/>
  <c r="AF28" i="53" s="1"/>
  <c r="K27" i="53"/>
  <c r="K28" i="53" s="1"/>
  <c r="O27" i="53"/>
  <c r="O28" i="53" s="1"/>
  <c r="O27" i="52"/>
  <c r="O28" i="52" s="1"/>
  <c r="K27" i="52"/>
  <c r="K28" i="52" s="1"/>
  <c r="I27" i="52"/>
  <c r="P23" i="51"/>
  <c r="R23" i="51"/>
  <c r="O27" i="51"/>
  <c r="O28" i="51" s="1"/>
  <c r="AC27" i="51"/>
  <c r="AC28" i="51" s="1"/>
  <c r="AE27" i="51"/>
  <c r="AE28" i="51" s="1"/>
  <c r="I27" i="51"/>
  <c r="Z23" i="51"/>
  <c r="Z27" i="51" s="1"/>
  <c r="Z28" i="51" s="1"/>
  <c r="N27" i="51"/>
  <c r="N28" i="51" s="1"/>
  <c r="AA27" i="50"/>
  <c r="AA28" i="50" s="1"/>
  <c r="J27" i="50"/>
  <c r="J28" i="50" s="1"/>
  <c r="AE27" i="50"/>
  <c r="AE28" i="50" s="1"/>
  <c r="AF23" i="49"/>
  <c r="AF27" i="49" s="1"/>
  <c r="AF28" i="49" s="1"/>
  <c r="P23" i="48"/>
  <c r="O27" i="48"/>
  <c r="O28" i="48" s="1"/>
  <c r="AA27" i="48"/>
  <c r="AA28" i="48" s="1"/>
  <c r="AB27" i="48"/>
  <c r="AB28" i="48" s="1"/>
  <c r="Z23" i="48"/>
  <c r="AB27" i="47"/>
  <c r="AB28" i="47" s="1"/>
  <c r="AE27" i="47"/>
  <c r="AE28" i="47" s="1"/>
  <c r="AF23" i="47"/>
  <c r="AF27" i="47" s="1"/>
  <c r="AF28" i="47" s="1"/>
  <c r="Z27" i="46"/>
  <c r="Z28" i="46" s="1"/>
  <c r="AA27" i="46"/>
  <c r="AA28" i="46" s="1"/>
  <c r="V23" i="46"/>
  <c r="O27" i="45"/>
  <c r="O28" i="45" s="1"/>
  <c r="AF23" i="45"/>
  <c r="M27" i="45"/>
  <c r="M28" i="45" s="1"/>
  <c r="J27" i="45"/>
  <c r="J28" i="45" s="1"/>
  <c r="AC27" i="45"/>
  <c r="AC28" i="45" s="1"/>
  <c r="AE27" i="45"/>
  <c r="AE28" i="45" s="1"/>
  <c r="AA27" i="44"/>
  <c r="AA28" i="44" s="1"/>
  <c r="P23" i="44"/>
  <c r="O27" i="44"/>
  <c r="O28" i="44" s="1"/>
  <c r="AE27" i="44"/>
  <c r="AE28" i="44" s="1"/>
  <c r="X23" i="42"/>
  <c r="Z23" i="42"/>
  <c r="Z27" i="42" s="1"/>
  <c r="Z28" i="42" s="1"/>
  <c r="I27" i="42"/>
  <c r="J23" i="42"/>
  <c r="J27" i="42" s="1"/>
  <c r="J28" i="42" s="1"/>
  <c r="L23" i="43"/>
  <c r="L27" i="43" s="1"/>
  <c r="L28" i="43" s="1"/>
  <c r="AB23" i="43"/>
  <c r="AB27" i="43" s="1"/>
  <c r="AB28" i="43" s="1"/>
  <c r="J27" i="43"/>
  <c r="J28" i="43" s="1"/>
  <c r="M27" i="43"/>
  <c r="M28" i="43" s="1"/>
  <c r="P23" i="43"/>
  <c r="Z27" i="55"/>
  <c r="Z28" i="55" s="1"/>
  <c r="T23" i="55"/>
  <c r="AB23" i="55"/>
  <c r="AB27" i="55" s="1"/>
  <c r="AB28" i="55" s="1"/>
  <c r="AE27" i="55"/>
  <c r="AE28" i="55" s="1"/>
  <c r="AD23" i="55"/>
  <c r="AD27" i="55" s="1"/>
  <c r="AD28" i="55" s="1"/>
  <c r="AF23" i="55"/>
  <c r="AF27" i="55" s="1"/>
  <c r="AF28" i="55" s="1"/>
  <c r="I27" i="55"/>
  <c r="I28" i="55" s="1"/>
  <c r="AC27" i="55"/>
  <c r="AC28" i="55" s="1"/>
  <c r="L27" i="55"/>
  <c r="L28" i="55" s="1"/>
  <c r="N27" i="55"/>
  <c r="N28" i="55" s="1"/>
  <c r="AB27" i="54"/>
  <c r="AB28" i="54" s="1"/>
  <c r="L23" i="54"/>
  <c r="L27" i="54" s="1"/>
  <c r="L28" i="54" s="1"/>
  <c r="P23" i="54"/>
  <c r="O27" i="54"/>
  <c r="O28" i="54" s="1"/>
  <c r="AD23" i="54"/>
  <c r="AD27" i="54" s="1"/>
  <c r="AD28" i="54" s="1"/>
  <c r="AA27" i="54"/>
  <c r="AA28" i="54" s="1"/>
  <c r="AC27" i="54"/>
  <c r="AC28" i="54" s="1"/>
  <c r="AD23" i="53"/>
  <c r="AD27" i="53" s="1"/>
  <c r="AD28" i="53" s="1"/>
  <c r="AC27" i="53"/>
  <c r="AC28" i="53" s="1"/>
  <c r="J27" i="53"/>
  <c r="J28" i="53" s="1"/>
  <c r="I27" i="53"/>
  <c r="I28" i="53" s="1"/>
  <c r="L23" i="53"/>
  <c r="L27" i="53" s="1"/>
  <c r="L28" i="53" s="1"/>
  <c r="AA27" i="53"/>
  <c r="AA28" i="53" s="1"/>
  <c r="AB23" i="52"/>
  <c r="AB27" i="52" s="1"/>
  <c r="AB28" i="52" s="1"/>
  <c r="AD23" i="52"/>
  <c r="AD27" i="52" s="1"/>
  <c r="AD28" i="52" s="1"/>
  <c r="AF23" i="52"/>
  <c r="AF27" i="52" s="1"/>
  <c r="AF28" i="52" s="1"/>
  <c r="AE27" i="52"/>
  <c r="AE28" i="52" s="1"/>
  <c r="AA27" i="51"/>
  <c r="AA28" i="51" s="1"/>
  <c r="AB23" i="51"/>
  <c r="AB27" i="51" s="1"/>
  <c r="AB28" i="51" s="1"/>
  <c r="AD23" i="51"/>
  <c r="AD27" i="51" s="1"/>
  <c r="AD28" i="51" s="1"/>
  <c r="J27" i="51"/>
  <c r="J28" i="51" s="1"/>
  <c r="AF23" i="51"/>
  <c r="AF27" i="51" s="1"/>
  <c r="AF28" i="51" s="1"/>
  <c r="AB23" i="50"/>
  <c r="AB27" i="50" s="1"/>
  <c r="AB28" i="50" s="1"/>
  <c r="AD23" i="50"/>
  <c r="AD27" i="50" s="1"/>
  <c r="AD28" i="50" s="1"/>
  <c r="AF27" i="50"/>
  <c r="AF28" i="50" s="1"/>
  <c r="K27" i="50"/>
  <c r="K28" i="50" s="1"/>
  <c r="I27" i="50"/>
  <c r="AC27" i="50"/>
  <c r="AC28" i="50" s="1"/>
  <c r="P23" i="49"/>
  <c r="V23" i="49"/>
  <c r="Z23" i="49"/>
  <c r="Z27" i="49" s="1"/>
  <c r="Z28" i="49" s="1"/>
  <c r="AB27" i="49"/>
  <c r="AB28" i="49" s="1"/>
  <c r="AD23" i="49"/>
  <c r="AD27" i="49" s="1"/>
  <c r="AD28" i="49" s="1"/>
  <c r="AA27" i="49"/>
  <c r="AA28" i="49" s="1"/>
  <c r="R23" i="49"/>
  <c r="J27" i="49"/>
  <c r="J28" i="49" s="1"/>
  <c r="O27" i="49"/>
  <c r="O28" i="49" s="1"/>
  <c r="K27" i="49"/>
  <c r="K28" i="49" s="1"/>
  <c r="T23" i="49"/>
  <c r="K27" i="48"/>
  <c r="K28" i="48" s="1"/>
  <c r="J23" i="48"/>
  <c r="J27" i="48" s="1"/>
  <c r="J28" i="48" s="1"/>
  <c r="AE27" i="48"/>
  <c r="AE28" i="48" s="1"/>
  <c r="N27" i="48"/>
  <c r="N28" i="48" s="1"/>
  <c r="L27" i="48"/>
  <c r="L28" i="48" s="1"/>
  <c r="R23" i="48"/>
  <c r="Z27" i="48"/>
  <c r="Z28" i="48" s="1"/>
  <c r="AD27" i="48"/>
  <c r="AD28" i="48" s="1"/>
  <c r="AF23" i="48"/>
  <c r="AF27" i="48" s="1"/>
  <c r="AF28" i="48" s="1"/>
  <c r="T23" i="47"/>
  <c r="AA27" i="47"/>
  <c r="AA28" i="47" s="1"/>
  <c r="V23" i="47"/>
  <c r="AC27" i="47"/>
  <c r="AC28" i="47" s="1"/>
  <c r="AD23" i="47"/>
  <c r="AD27" i="47" s="1"/>
  <c r="AD28" i="47" s="1"/>
  <c r="J27" i="47"/>
  <c r="J28" i="47" s="1"/>
  <c r="I27" i="47"/>
  <c r="I28" i="47" s="1"/>
  <c r="O27" i="47"/>
  <c r="O28" i="47" s="1"/>
  <c r="O27" i="46"/>
  <c r="O28" i="46" s="1"/>
  <c r="AB27" i="46"/>
  <c r="AB28" i="46" s="1"/>
  <c r="J27" i="46"/>
  <c r="J28" i="46" s="1"/>
  <c r="AF23" i="46"/>
  <c r="AF27" i="46" s="1"/>
  <c r="AF28" i="46" s="1"/>
  <c r="AD23" i="46"/>
  <c r="AD27" i="46" s="1"/>
  <c r="AD28" i="46" s="1"/>
  <c r="I27" i="46"/>
  <c r="AC27" i="46"/>
  <c r="AC28" i="46" s="1"/>
  <c r="K27" i="45"/>
  <c r="K28" i="45" s="1"/>
  <c r="AA27" i="45"/>
  <c r="AA28" i="45" s="1"/>
  <c r="P23" i="45"/>
  <c r="AD23" i="45"/>
  <c r="AD27" i="45" s="1"/>
  <c r="AD28" i="45" s="1"/>
  <c r="AF27" i="45"/>
  <c r="AF28" i="45" s="1"/>
  <c r="I27" i="45"/>
  <c r="I28" i="45" s="1"/>
  <c r="L23" i="45"/>
  <c r="L27" i="45" s="1"/>
  <c r="L28" i="45" s="1"/>
  <c r="AC27" i="44"/>
  <c r="AC28" i="44" s="1"/>
  <c r="I27" i="44"/>
  <c r="I28" i="44" s="1"/>
  <c r="AD27" i="44"/>
  <c r="AD28" i="44" s="1"/>
  <c r="J23" i="44"/>
  <c r="J27" i="44" s="1"/>
  <c r="J28" i="44" s="1"/>
  <c r="AF23" i="44"/>
  <c r="AF27" i="44" s="1"/>
  <c r="AF28" i="44" s="1"/>
  <c r="L23" i="44"/>
  <c r="L27" i="44" s="1"/>
  <c r="L28" i="44" s="1"/>
  <c r="N23" i="44"/>
  <c r="N27" i="44" s="1"/>
  <c r="N28" i="44" s="1"/>
  <c r="M27" i="44"/>
  <c r="M28" i="44" s="1"/>
  <c r="X23" i="44"/>
  <c r="N27" i="42"/>
  <c r="N28" i="42" s="1"/>
  <c r="AA27" i="42"/>
  <c r="AA28" i="42" s="1"/>
  <c r="AB23" i="42"/>
  <c r="AB27" i="42" s="1"/>
  <c r="AB28" i="42" s="1"/>
  <c r="AE27" i="42"/>
  <c r="AE28" i="42" s="1"/>
  <c r="AD23" i="42"/>
  <c r="AD27" i="42" s="1"/>
  <c r="AD28" i="42" s="1"/>
  <c r="K27" i="42"/>
  <c r="K28" i="42" s="1"/>
  <c r="O27" i="42"/>
  <c r="O28" i="42" s="1"/>
  <c r="T23" i="42"/>
  <c r="O27" i="43"/>
  <c r="O28" i="43" s="1"/>
  <c r="AA27" i="43"/>
  <c r="AA28" i="43" s="1"/>
  <c r="Z23" i="43"/>
  <c r="AD23" i="43"/>
  <c r="AD27" i="43" s="1"/>
  <c r="AD28" i="43" s="1"/>
  <c r="AC27" i="43"/>
  <c r="AC28" i="43" s="1"/>
  <c r="AG18" i="43"/>
  <c r="K27" i="43"/>
  <c r="K28" i="43" s="1"/>
  <c r="AG18" i="55"/>
  <c r="P10" i="55"/>
  <c r="R10" i="55"/>
  <c r="W15" i="55"/>
  <c r="U15" i="55"/>
  <c r="S15" i="55"/>
  <c r="Q15" i="55"/>
  <c r="P15" i="55"/>
  <c r="Y15" i="55"/>
  <c r="W12" i="55"/>
  <c r="V12" i="55"/>
  <c r="T12" i="55"/>
  <c r="R12" i="55"/>
  <c r="X11" i="55"/>
  <c r="V11" i="55"/>
  <c r="T11" i="55"/>
  <c r="R11" i="55"/>
  <c r="W16" i="55"/>
  <c r="U16" i="55"/>
  <c r="S16" i="55"/>
  <c r="Q16" i="55"/>
  <c r="V13" i="55"/>
  <c r="S13" i="55"/>
  <c r="Q13" i="55"/>
  <c r="Y8" i="55"/>
  <c r="X8" i="55"/>
  <c r="X18" i="55" s="1"/>
  <c r="X27" i="55" s="1"/>
  <c r="X28" i="55" s="1"/>
  <c r="V8" i="55"/>
  <c r="S8" i="55"/>
  <c r="Q8" i="55"/>
  <c r="P8" i="55"/>
  <c r="Y7" i="55"/>
  <c r="W7" i="55"/>
  <c r="U7" i="55"/>
  <c r="Q7" i="55"/>
  <c r="R9" i="55"/>
  <c r="P9" i="55"/>
  <c r="AG18" i="54"/>
  <c r="W16" i="54"/>
  <c r="U16" i="54"/>
  <c r="S16" i="54"/>
  <c r="Q16" i="54"/>
  <c r="R9" i="54"/>
  <c r="P9" i="54"/>
  <c r="X11" i="54"/>
  <c r="V11" i="54"/>
  <c r="T11" i="54"/>
  <c r="R11" i="54"/>
  <c r="Y7" i="54"/>
  <c r="W7" i="54"/>
  <c r="U7" i="54"/>
  <c r="Q7" i="54"/>
  <c r="R10" i="54"/>
  <c r="P10" i="54"/>
  <c r="N27" i="54"/>
  <c r="N28" i="54" s="1"/>
  <c r="W15" i="54"/>
  <c r="U15" i="54"/>
  <c r="S15" i="54"/>
  <c r="Q15" i="54"/>
  <c r="P15" i="54"/>
  <c r="Y15" i="54"/>
  <c r="Y8" i="54"/>
  <c r="X8" i="54"/>
  <c r="V8" i="54"/>
  <c r="S8" i="54"/>
  <c r="Q8" i="54"/>
  <c r="P8" i="54"/>
  <c r="I28" i="54"/>
  <c r="V13" i="54"/>
  <c r="S13" i="54"/>
  <c r="Q13" i="54"/>
  <c r="J27" i="54"/>
  <c r="J28" i="54" s="1"/>
  <c r="R12" i="54"/>
  <c r="T12" i="54"/>
  <c r="V12" i="54"/>
  <c r="W7" i="53"/>
  <c r="Y7" i="53"/>
  <c r="V12" i="53"/>
  <c r="W12" i="53"/>
  <c r="AG18" i="53"/>
  <c r="U16" i="53"/>
  <c r="W16" i="53"/>
  <c r="S16" i="53"/>
  <c r="Q16" i="53"/>
  <c r="R10" i="53"/>
  <c r="P10" i="53"/>
  <c r="X11" i="53"/>
  <c r="T11" i="53"/>
  <c r="T18" i="53" s="1"/>
  <c r="T27" i="53" s="1"/>
  <c r="T28" i="53" s="1"/>
  <c r="V11" i="53"/>
  <c r="R11" i="53"/>
  <c r="N27" i="53"/>
  <c r="N28" i="53" s="1"/>
  <c r="W15" i="53"/>
  <c r="U15" i="53"/>
  <c r="U18" i="53" s="1"/>
  <c r="U27" i="53" s="1"/>
  <c r="U28" i="53" s="1"/>
  <c r="S15" i="53"/>
  <c r="Q15" i="53"/>
  <c r="P15" i="53"/>
  <c r="Y15" i="53"/>
  <c r="Z27" i="53"/>
  <c r="Z28" i="53" s="1"/>
  <c r="V13" i="53"/>
  <c r="S13" i="53"/>
  <c r="Q13" i="53"/>
  <c r="R9" i="53"/>
  <c r="P9" i="53"/>
  <c r="X8" i="53"/>
  <c r="V8" i="53"/>
  <c r="S8" i="53"/>
  <c r="Q8" i="53"/>
  <c r="P8" i="53"/>
  <c r="Y8" i="53"/>
  <c r="AB27" i="53"/>
  <c r="AB28" i="53" s="1"/>
  <c r="Q7" i="53"/>
  <c r="R12" i="53"/>
  <c r="AG18" i="52"/>
  <c r="I28" i="52"/>
  <c r="S13" i="52"/>
  <c r="Q13" i="52"/>
  <c r="V13" i="52"/>
  <c r="V8" i="52"/>
  <c r="S8" i="52"/>
  <c r="Y8" i="52"/>
  <c r="X8" i="52"/>
  <c r="Q8" i="52"/>
  <c r="P8" i="52"/>
  <c r="N27" i="52"/>
  <c r="N28" i="52" s="1"/>
  <c r="R9" i="52"/>
  <c r="P9" i="52"/>
  <c r="Z27" i="52"/>
  <c r="Z28" i="52" s="1"/>
  <c r="P10" i="52"/>
  <c r="R10" i="52"/>
  <c r="W15" i="52"/>
  <c r="S15" i="52"/>
  <c r="Y15" i="52"/>
  <c r="U15" i="52"/>
  <c r="Q15" i="52"/>
  <c r="P15" i="52"/>
  <c r="S16" i="52"/>
  <c r="U16" i="52"/>
  <c r="W16" i="52"/>
  <c r="Q16" i="52"/>
  <c r="X11" i="52"/>
  <c r="V11" i="52"/>
  <c r="T11" i="52"/>
  <c r="R11" i="52"/>
  <c r="Y7" i="52"/>
  <c r="W7" i="52"/>
  <c r="Q7" i="52"/>
  <c r="U7" i="52"/>
  <c r="W12" i="52"/>
  <c r="V12" i="52"/>
  <c r="T12" i="52"/>
  <c r="R12" i="52"/>
  <c r="AG18" i="51"/>
  <c r="R10" i="51"/>
  <c r="P10" i="51"/>
  <c r="AH10" i="51" s="1"/>
  <c r="R12" i="51"/>
  <c r="V12" i="51"/>
  <c r="T12" i="51"/>
  <c r="W12" i="51"/>
  <c r="V13" i="51"/>
  <c r="Q13" i="51"/>
  <c r="S13" i="51"/>
  <c r="I28" i="51"/>
  <c r="Q8" i="51"/>
  <c r="X8" i="51"/>
  <c r="S8" i="51"/>
  <c r="V8" i="51"/>
  <c r="P8" i="51"/>
  <c r="Y8" i="51"/>
  <c r="W15" i="51"/>
  <c r="U15" i="51"/>
  <c r="Q15" i="51"/>
  <c r="P15" i="51"/>
  <c r="S15" i="51"/>
  <c r="Y15" i="51"/>
  <c r="X11" i="51"/>
  <c r="V11" i="51"/>
  <c r="R11" i="51"/>
  <c r="T11" i="51"/>
  <c r="W7" i="51"/>
  <c r="U7" i="51"/>
  <c r="Q7" i="51"/>
  <c r="Y7" i="51"/>
  <c r="P9" i="51"/>
  <c r="R9" i="51"/>
  <c r="W16" i="51"/>
  <c r="S16" i="51"/>
  <c r="Q16" i="51"/>
  <c r="U16" i="51"/>
  <c r="AG18" i="50"/>
  <c r="V11" i="50"/>
  <c r="X11" i="50"/>
  <c r="T11" i="50"/>
  <c r="R11" i="50"/>
  <c r="V8" i="50"/>
  <c r="S8" i="50"/>
  <c r="Q8" i="50"/>
  <c r="Y8" i="50"/>
  <c r="X8" i="50"/>
  <c r="P8" i="50"/>
  <c r="V13" i="50"/>
  <c r="Q13" i="50"/>
  <c r="S13" i="50"/>
  <c r="L27" i="50"/>
  <c r="L28" i="50" s="1"/>
  <c r="N27" i="50"/>
  <c r="N28" i="50" s="1"/>
  <c r="U15" i="50"/>
  <c r="P15" i="50"/>
  <c r="Y15" i="50"/>
  <c r="W15" i="50"/>
  <c r="S15" i="50"/>
  <c r="Q15" i="50"/>
  <c r="U7" i="50"/>
  <c r="Q7" i="50"/>
  <c r="Y7" i="50"/>
  <c r="W7" i="50"/>
  <c r="W16" i="50"/>
  <c r="Q16" i="50"/>
  <c r="U16" i="50"/>
  <c r="S16" i="50"/>
  <c r="W12" i="50"/>
  <c r="T12" i="50"/>
  <c r="R12" i="50"/>
  <c r="V12" i="50"/>
  <c r="I28" i="50"/>
  <c r="R9" i="50"/>
  <c r="P9" i="50"/>
  <c r="R10" i="50"/>
  <c r="P10" i="50"/>
  <c r="Z27" i="50"/>
  <c r="Z28" i="50" s="1"/>
  <c r="AG18" i="49"/>
  <c r="S13" i="49"/>
  <c r="V13" i="49"/>
  <c r="Q13" i="49"/>
  <c r="AH13" i="49" s="1"/>
  <c r="L27" i="49"/>
  <c r="L28" i="49" s="1"/>
  <c r="R10" i="49"/>
  <c r="P10" i="49"/>
  <c r="Y8" i="49"/>
  <c r="X8" i="49"/>
  <c r="Q8" i="49"/>
  <c r="V8" i="49"/>
  <c r="S8" i="49"/>
  <c r="P8" i="49"/>
  <c r="R9" i="49"/>
  <c r="P9" i="49"/>
  <c r="V11" i="49"/>
  <c r="T11" i="49"/>
  <c r="R11" i="49"/>
  <c r="X11" i="49"/>
  <c r="W15" i="49"/>
  <c r="U15" i="49"/>
  <c r="S15" i="49"/>
  <c r="Q15" i="49"/>
  <c r="P15" i="49"/>
  <c r="Y15" i="49"/>
  <c r="Y7" i="49"/>
  <c r="W7" i="49"/>
  <c r="U7" i="49"/>
  <c r="Q7" i="49"/>
  <c r="W12" i="49"/>
  <c r="V12" i="49"/>
  <c r="T12" i="49"/>
  <c r="R12" i="49"/>
  <c r="I28" i="49"/>
  <c r="W16" i="49"/>
  <c r="U16" i="49"/>
  <c r="S16" i="49"/>
  <c r="Q16" i="49"/>
  <c r="AG18" i="48"/>
  <c r="Y8" i="48"/>
  <c r="X8" i="48"/>
  <c r="X18" i="48" s="1"/>
  <c r="X27" i="48" s="1"/>
  <c r="X28" i="48" s="1"/>
  <c r="V8" i="48"/>
  <c r="S8" i="48"/>
  <c r="Q8" i="48"/>
  <c r="P8" i="48"/>
  <c r="V13" i="48"/>
  <c r="S13" i="48"/>
  <c r="Q13" i="48"/>
  <c r="R9" i="48"/>
  <c r="P9" i="48"/>
  <c r="W12" i="48"/>
  <c r="V12" i="48"/>
  <c r="T12" i="48"/>
  <c r="R12" i="48"/>
  <c r="R10" i="48"/>
  <c r="P10" i="48"/>
  <c r="W16" i="48"/>
  <c r="U16" i="48"/>
  <c r="S16" i="48"/>
  <c r="Q16" i="48"/>
  <c r="W15" i="48"/>
  <c r="U15" i="48"/>
  <c r="S15" i="48"/>
  <c r="Q15" i="48"/>
  <c r="P15" i="48"/>
  <c r="Y15" i="48"/>
  <c r="Y7" i="48"/>
  <c r="W7" i="48"/>
  <c r="U7" i="48"/>
  <c r="Q7" i="48"/>
  <c r="I28" i="48"/>
  <c r="R11" i="48"/>
  <c r="T11" i="48"/>
  <c r="V11" i="48"/>
  <c r="AG18" i="47"/>
  <c r="Y7" i="47"/>
  <c r="Q7" i="47"/>
  <c r="W7" i="47"/>
  <c r="U7" i="47"/>
  <c r="Y8" i="47"/>
  <c r="X8" i="47"/>
  <c r="P8" i="47"/>
  <c r="Q8" i="47"/>
  <c r="V8" i="47"/>
  <c r="S8" i="47"/>
  <c r="P9" i="47"/>
  <c r="R9" i="47"/>
  <c r="X11" i="47"/>
  <c r="V11" i="47"/>
  <c r="T11" i="47"/>
  <c r="R11" i="47"/>
  <c r="W15" i="47"/>
  <c r="U15" i="47"/>
  <c r="S15" i="47"/>
  <c r="P15" i="47"/>
  <c r="Q15" i="47"/>
  <c r="Y15" i="47"/>
  <c r="Z27" i="47"/>
  <c r="Z28" i="47" s="1"/>
  <c r="W16" i="47"/>
  <c r="U16" i="47"/>
  <c r="S16" i="47"/>
  <c r="Q16" i="47"/>
  <c r="S13" i="47"/>
  <c r="Q13" i="47"/>
  <c r="V13" i="47"/>
  <c r="L27" i="47"/>
  <c r="L28" i="47" s="1"/>
  <c r="R10" i="47"/>
  <c r="P10" i="47"/>
  <c r="N27" i="47"/>
  <c r="N28" i="47" s="1"/>
  <c r="T12" i="47"/>
  <c r="V12" i="47"/>
  <c r="W12" i="47"/>
  <c r="AG18" i="46"/>
  <c r="V13" i="46"/>
  <c r="S13" i="46"/>
  <c r="Q13" i="46"/>
  <c r="N27" i="46"/>
  <c r="N28" i="46" s="1"/>
  <c r="X11" i="46"/>
  <c r="V11" i="46"/>
  <c r="T11" i="46"/>
  <c r="R11" i="46"/>
  <c r="W15" i="46"/>
  <c r="U15" i="46"/>
  <c r="S15" i="46"/>
  <c r="P15" i="46"/>
  <c r="Y15" i="46"/>
  <c r="Q15" i="46"/>
  <c r="Y8" i="46"/>
  <c r="X8" i="46"/>
  <c r="V8" i="46"/>
  <c r="S8" i="46"/>
  <c r="Q8" i="46"/>
  <c r="P8" i="46"/>
  <c r="I28" i="46"/>
  <c r="R9" i="46"/>
  <c r="P9" i="46"/>
  <c r="AH9" i="46" s="1"/>
  <c r="R10" i="46"/>
  <c r="P10" i="46"/>
  <c r="W16" i="46"/>
  <c r="U16" i="46"/>
  <c r="Q16" i="46"/>
  <c r="S16" i="46"/>
  <c r="Q7" i="46"/>
  <c r="W7" i="46"/>
  <c r="R12" i="46"/>
  <c r="U7" i="46"/>
  <c r="T12" i="46"/>
  <c r="W12" i="46"/>
  <c r="AG18" i="45"/>
  <c r="R9" i="45"/>
  <c r="P9" i="45"/>
  <c r="V12" i="45"/>
  <c r="T12" i="45"/>
  <c r="R12" i="45"/>
  <c r="W12" i="45"/>
  <c r="R10" i="45"/>
  <c r="P10" i="45"/>
  <c r="Q15" i="45"/>
  <c r="P15" i="45"/>
  <c r="U15" i="45"/>
  <c r="S15" i="45"/>
  <c r="W15" i="45"/>
  <c r="Y15" i="45"/>
  <c r="W7" i="45"/>
  <c r="U7" i="45"/>
  <c r="Q7" i="45"/>
  <c r="Y7" i="45"/>
  <c r="AB27" i="45"/>
  <c r="AB28" i="45" s="1"/>
  <c r="R11" i="45"/>
  <c r="X11" i="45"/>
  <c r="V11" i="45"/>
  <c r="T11" i="45"/>
  <c r="S16" i="45"/>
  <c r="Q16" i="45"/>
  <c r="W16" i="45"/>
  <c r="U16" i="45"/>
  <c r="V13" i="45"/>
  <c r="S13" i="45"/>
  <c r="Q13" i="45"/>
  <c r="X8" i="45"/>
  <c r="V8" i="45"/>
  <c r="S8" i="45"/>
  <c r="Y8" i="45"/>
  <c r="Q8" i="45"/>
  <c r="P8" i="45"/>
  <c r="AG18" i="44"/>
  <c r="W12" i="44"/>
  <c r="T12" i="44"/>
  <c r="R12" i="44"/>
  <c r="V12" i="44"/>
  <c r="Y8" i="44"/>
  <c r="X8" i="44"/>
  <c r="S8" i="44"/>
  <c r="Q8" i="44"/>
  <c r="P8" i="44"/>
  <c r="V8" i="44"/>
  <c r="W16" i="44"/>
  <c r="U16" i="44"/>
  <c r="S16" i="44"/>
  <c r="Q16" i="44"/>
  <c r="V13" i="44"/>
  <c r="S13" i="44"/>
  <c r="Q13" i="44"/>
  <c r="R9" i="44"/>
  <c r="P9" i="44"/>
  <c r="R10" i="44"/>
  <c r="P10" i="44"/>
  <c r="Z27" i="44"/>
  <c r="Z28" i="44" s="1"/>
  <c r="Y7" i="44"/>
  <c r="Q7" i="44"/>
  <c r="U7" i="44"/>
  <c r="W7" i="44"/>
  <c r="X11" i="44"/>
  <c r="V11" i="44"/>
  <c r="T11" i="44"/>
  <c r="T18" i="44" s="1"/>
  <c r="T27" i="44" s="1"/>
  <c r="T28" i="44" s="1"/>
  <c r="R11" i="44"/>
  <c r="W15" i="44"/>
  <c r="Q15" i="44"/>
  <c r="P15" i="44"/>
  <c r="U15" i="44"/>
  <c r="S15" i="44"/>
  <c r="Y15" i="44"/>
  <c r="AB27" i="44"/>
  <c r="AB28" i="44" s="1"/>
  <c r="P9" i="43"/>
  <c r="R9" i="43"/>
  <c r="N27" i="43"/>
  <c r="N28" i="43" s="1"/>
  <c r="Y8" i="43"/>
  <c r="X8" i="43"/>
  <c r="V8" i="43"/>
  <c r="P8" i="43"/>
  <c r="Q8" i="43"/>
  <c r="S8" i="43"/>
  <c r="S18" i="43" s="1"/>
  <c r="R10" i="43"/>
  <c r="P10" i="43"/>
  <c r="U15" i="43"/>
  <c r="S15" i="43"/>
  <c r="Q15" i="43"/>
  <c r="P15" i="43"/>
  <c r="W15" i="43"/>
  <c r="Y15" i="43"/>
  <c r="Z27" i="43"/>
  <c r="Z28" i="43" s="1"/>
  <c r="V11" i="43"/>
  <c r="T11" i="43"/>
  <c r="T18" i="43" s="1"/>
  <c r="R11" i="43"/>
  <c r="X11" i="43"/>
  <c r="W12" i="43"/>
  <c r="V12" i="43"/>
  <c r="T12" i="43"/>
  <c r="R12" i="43"/>
  <c r="W16" i="43"/>
  <c r="U16" i="43"/>
  <c r="S16" i="43"/>
  <c r="Q16" i="43"/>
  <c r="Y7" i="43"/>
  <c r="Y18" i="43" s="1"/>
  <c r="W7" i="43"/>
  <c r="U7" i="43"/>
  <c r="U18" i="43" s="1"/>
  <c r="Q7" i="43"/>
  <c r="S13" i="43"/>
  <c r="Q13" i="43"/>
  <c r="V13" i="43"/>
  <c r="I28" i="43"/>
  <c r="AG18" i="42"/>
  <c r="R10" i="42"/>
  <c r="P10" i="42"/>
  <c r="W15" i="42"/>
  <c r="U15" i="42"/>
  <c r="Q15" i="42"/>
  <c r="S15" i="42"/>
  <c r="Y15" i="42"/>
  <c r="P15" i="42"/>
  <c r="W7" i="42"/>
  <c r="Y7" i="42"/>
  <c r="Q7" i="42"/>
  <c r="U7" i="42"/>
  <c r="X11" i="42"/>
  <c r="V11" i="42"/>
  <c r="R11" i="42"/>
  <c r="T11" i="42"/>
  <c r="W16" i="42"/>
  <c r="S16" i="42"/>
  <c r="U16" i="42"/>
  <c r="Q16" i="42"/>
  <c r="V12" i="42"/>
  <c r="T12" i="42"/>
  <c r="W12" i="42"/>
  <c r="R12" i="42"/>
  <c r="AF27" i="42"/>
  <c r="AF28" i="42" s="1"/>
  <c r="I28" i="42"/>
  <c r="X8" i="42"/>
  <c r="Y8" i="42"/>
  <c r="Q8" i="42"/>
  <c r="P8" i="42"/>
  <c r="V8" i="42"/>
  <c r="S8" i="42"/>
  <c r="S13" i="42"/>
  <c r="Q13" i="42"/>
  <c r="V13" i="42"/>
  <c r="R9" i="42"/>
  <c r="P9" i="42"/>
  <c r="AH9" i="49" l="1"/>
  <c r="AH10" i="44"/>
  <c r="P18" i="43"/>
  <c r="X18" i="43"/>
  <c r="W18" i="43"/>
  <c r="W27" i="43" s="1"/>
  <c r="W28" i="43" s="1"/>
  <c r="V18" i="43"/>
  <c r="R18" i="43"/>
  <c r="Q18" i="43"/>
  <c r="AH10" i="54"/>
  <c r="R18" i="54"/>
  <c r="R27" i="54" s="1"/>
  <c r="R28" i="54" s="1"/>
  <c r="AH10" i="49"/>
  <c r="U18" i="45"/>
  <c r="U27" i="45" s="1"/>
  <c r="U28" i="45" s="1"/>
  <c r="AH9" i="45"/>
  <c r="X18" i="44"/>
  <c r="T18" i="42"/>
  <c r="T27" i="42" s="1"/>
  <c r="T28" i="42" s="1"/>
  <c r="AH9" i="42"/>
  <c r="Y27" i="43"/>
  <c r="Y28" i="43" s="1"/>
  <c r="AH9" i="53"/>
  <c r="W18" i="53"/>
  <c r="W27" i="53" s="1"/>
  <c r="W28" i="53" s="1"/>
  <c r="AH16" i="53"/>
  <c r="S18" i="53"/>
  <c r="S27" i="53" s="1"/>
  <c r="S28" i="53" s="1"/>
  <c r="AH12" i="47"/>
  <c r="AH11" i="47"/>
  <c r="AH16" i="47"/>
  <c r="T18" i="47"/>
  <c r="T27" i="47" s="1"/>
  <c r="T28" i="47" s="1"/>
  <c r="AH13" i="45"/>
  <c r="AH13" i="44"/>
  <c r="X27" i="44"/>
  <c r="X28" i="44" s="1"/>
  <c r="X18" i="42"/>
  <c r="X27" i="42" s="1"/>
  <c r="X28" i="42" s="1"/>
  <c r="AH10" i="42"/>
  <c r="AH13" i="55"/>
  <c r="AH12" i="54"/>
  <c r="T18" i="54"/>
  <c r="T27" i="54" s="1"/>
  <c r="T28" i="54" s="1"/>
  <c r="AH9" i="54"/>
  <c r="AH10" i="53"/>
  <c r="AH11" i="52"/>
  <c r="T18" i="52"/>
  <c r="T27" i="52" s="1"/>
  <c r="T28" i="52" s="1"/>
  <c r="V18" i="52"/>
  <c r="V27" i="52" s="1"/>
  <c r="V28" i="52" s="1"/>
  <c r="R18" i="51"/>
  <c r="R27" i="51" s="1"/>
  <c r="R28" i="51" s="1"/>
  <c r="Y18" i="51"/>
  <c r="Y27" i="51" s="1"/>
  <c r="Y28" i="51" s="1"/>
  <c r="V18" i="50"/>
  <c r="V27" i="50" s="1"/>
  <c r="V28" i="50" s="1"/>
  <c r="AH11" i="50"/>
  <c r="AH10" i="50"/>
  <c r="AH9" i="50"/>
  <c r="AH16" i="49"/>
  <c r="AH10" i="48"/>
  <c r="S18" i="48"/>
  <c r="S27" i="48" s="1"/>
  <c r="S28" i="48" s="1"/>
  <c r="AH12" i="48"/>
  <c r="X18" i="47"/>
  <c r="X27" i="47" s="1"/>
  <c r="X28" i="47" s="1"/>
  <c r="AH10" i="47"/>
  <c r="Y18" i="46"/>
  <c r="Y27" i="46" s="1"/>
  <c r="Y28" i="46" s="1"/>
  <c r="AH13" i="46"/>
  <c r="AH10" i="46"/>
  <c r="W18" i="44"/>
  <c r="W27" i="44" s="1"/>
  <c r="W28" i="44" s="1"/>
  <c r="AH16" i="44"/>
  <c r="U18" i="44"/>
  <c r="U27" i="44" s="1"/>
  <c r="U28" i="44" s="1"/>
  <c r="AH10" i="43"/>
  <c r="AH15" i="43"/>
  <c r="AH12" i="43"/>
  <c r="R27" i="43"/>
  <c r="R28" i="43" s="1"/>
  <c r="AH12" i="55"/>
  <c r="R18" i="55"/>
  <c r="R27" i="55" s="1"/>
  <c r="R28" i="55" s="1"/>
  <c r="T18" i="55"/>
  <c r="T27" i="55" s="1"/>
  <c r="T28" i="55" s="1"/>
  <c r="V18" i="55"/>
  <c r="V27" i="55" s="1"/>
  <c r="V28" i="55" s="1"/>
  <c r="W18" i="55"/>
  <c r="W27" i="55" s="1"/>
  <c r="W28" i="55" s="1"/>
  <c r="AH16" i="55"/>
  <c r="Y18" i="55"/>
  <c r="Y27" i="55" s="1"/>
  <c r="Y28" i="55" s="1"/>
  <c r="U18" i="55"/>
  <c r="U27" i="55" s="1"/>
  <c r="U28" i="55" s="1"/>
  <c r="AH8" i="55"/>
  <c r="P18" i="55"/>
  <c r="AH11" i="55"/>
  <c r="AH15" i="55"/>
  <c r="S18" i="55"/>
  <c r="S27" i="55" s="1"/>
  <c r="S28" i="55" s="1"/>
  <c r="AH9" i="55"/>
  <c r="AH7" i="55"/>
  <c r="Q18" i="55"/>
  <c r="Q27" i="55" s="1"/>
  <c r="Q28" i="55" s="1"/>
  <c r="AH10" i="55"/>
  <c r="W18" i="54"/>
  <c r="W27" i="54" s="1"/>
  <c r="W28" i="54" s="1"/>
  <c r="U18" i="54"/>
  <c r="U27" i="54" s="1"/>
  <c r="U28" i="54" s="1"/>
  <c r="Y18" i="54"/>
  <c r="Y27" i="54" s="1"/>
  <c r="Y28" i="54" s="1"/>
  <c r="AH8" i="54"/>
  <c r="P18" i="54"/>
  <c r="X18" i="54"/>
  <c r="X27" i="54" s="1"/>
  <c r="X28" i="54" s="1"/>
  <c r="AH13" i="54"/>
  <c r="AH15" i="54"/>
  <c r="AH11" i="54"/>
  <c r="AH16" i="54"/>
  <c r="S18" i="54"/>
  <c r="S27" i="54" s="1"/>
  <c r="S28" i="54" s="1"/>
  <c r="V18" i="54"/>
  <c r="V27" i="54" s="1"/>
  <c r="V28" i="54" s="1"/>
  <c r="AH7" i="54"/>
  <c r="Q18" i="54"/>
  <c r="Q27" i="54" s="1"/>
  <c r="Q28" i="54" s="1"/>
  <c r="AH12" i="53"/>
  <c r="Y18" i="53"/>
  <c r="Y27" i="53" s="1"/>
  <c r="Y28" i="53" s="1"/>
  <c r="X18" i="53"/>
  <c r="X27" i="53" s="1"/>
  <c r="X28" i="53" s="1"/>
  <c r="AH11" i="53"/>
  <c r="AH7" i="53"/>
  <c r="Q18" i="53"/>
  <c r="Q27" i="53" s="1"/>
  <c r="Q28" i="53" s="1"/>
  <c r="AH8" i="53"/>
  <c r="P18" i="53"/>
  <c r="AH13" i="53"/>
  <c r="V18" i="53"/>
  <c r="V27" i="53" s="1"/>
  <c r="V28" i="53" s="1"/>
  <c r="AH15" i="53"/>
  <c r="R18" i="53"/>
  <c r="R27" i="53" s="1"/>
  <c r="R28" i="53" s="1"/>
  <c r="Y18" i="52"/>
  <c r="Y27" i="52" s="1"/>
  <c r="Y28" i="52" s="1"/>
  <c r="AH12" i="52"/>
  <c r="AH16" i="52"/>
  <c r="AH9" i="52"/>
  <c r="S18" i="52"/>
  <c r="S27" i="52" s="1"/>
  <c r="S28" i="52" s="1"/>
  <c r="U18" i="52"/>
  <c r="U27" i="52" s="1"/>
  <c r="U28" i="52" s="1"/>
  <c r="AH15" i="52"/>
  <c r="AH8" i="52"/>
  <c r="P18" i="52"/>
  <c r="AH7" i="52"/>
  <c r="Q18" i="52"/>
  <c r="Q27" i="52" s="1"/>
  <c r="Q28" i="52" s="1"/>
  <c r="W18" i="52"/>
  <c r="W27" i="52" s="1"/>
  <c r="W28" i="52" s="1"/>
  <c r="X18" i="52"/>
  <c r="X27" i="52" s="1"/>
  <c r="X28" i="52" s="1"/>
  <c r="AH10" i="52"/>
  <c r="AH13" i="52"/>
  <c r="R18" i="52"/>
  <c r="R27" i="52" s="1"/>
  <c r="R28" i="52" s="1"/>
  <c r="AH15" i="51"/>
  <c r="X18" i="51"/>
  <c r="X27" i="51" s="1"/>
  <c r="X28" i="51" s="1"/>
  <c r="AH9" i="51"/>
  <c r="AH13" i="51"/>
  <c r="U18" i="51"/>
  <c r="U27" i="51" s="1"/>
  <c r="U28" i="51" s="1"/>
  <c r="W18" i="51"/>
  <c r="W27" i="51" s="1"/>
  <c r="W28" i="51" s="1"/>
  <c r="T18" i="51"/>
  <c r="T27" i="51" s="1"/>
  <c r="T28" i="51" s="1"/>
  <c r="V18" i="51"/>
  <c r="V27" i="51" s="1"/>
  <c r="V28" i="51" s="1"/>
  <c r="AH16" i="51"/>
  <c r="AH7" i="51"/>
  <c r="Q18" i="51"/>
  <c r="Q27" i="51" s="1"/>
  <c r="Q28" i="51" s="1"/>
  <c r="AH8" i="51"/>
  <c r="P18" i="51"/>
  <c r="AH12" i="51"/>
  <c r="AH11" i="51"/>
  <c r="S18" i="51"/>
  <c r="S27" i="51" s="1"/>
  <c r="S28" i="51" s="1"/>
  <c r="AH12" i="50"/>
  <c r="X18" i="50"/>
  <c r="X27" i="50" s="1"/>
  <c r="X28" i="50" s="1"/>
  <c r="AH15" i="50"/>
  <c r="T18" i="50"/>
  <c r="T27" i="50" s="1"/>
  <c r="T28" i="50" s="1"/>
  <c r="W18" i="50"/>
  <c r="W27" i="50" s="1"/>
  <c r="W28" i="50" s="1"/>
  <c r="R18" i="50"/>
  <c r="R27" i="50" s="1"/>
  <c r="R28" i="50" s="1"/>
  <c r="Y18" i="50"/>
  <c r="Y27" i="50" s="1"/>
  <c r="Y28" i="50" s="1"/>
  <c r="AH13" i="50"/>
  <c r="Q18" i="50"/>
  <c r="Q27" i="50" s="1"/>
  <c r="Q28" i="50" s="1"/>
  <c r="AH7" i="50"/>
  <c r="S18" i="50"/>
  <c r="S27" i="50" s="1"/>
  <c r="S28" i="50" s="1"/>
  <c r="AH16" i="50"/>
  <c r="U18" i="50"/>
  <c r="U27" i="50" s="1"/>
  <c r="U28" i="50" s="1"/>
  <c r="AH8" i="50"/>
  <c r="P18" i="50"/>
  <c r="U18" i="49"/>
  <c r="U27" i="49" s="1"/>
  <c r="U28" i="49" s="1"/>
  <c r="T18" i="49"/>
  <c r="T27" i="49" s="1"/>
  <c r="T28" i="49" s="1"/>
  <c r="W18" i="49"/>
  <c r="W27" i="49" s="1"/>
  <c r="W28" i="49" s="1"/>
  <c r="R18" i="49"/>
  <c r="R27" i="49" s="1"/>
  <c r="R28" i="49" s="1"/>
  <c r="Y18" i="49"/>
  <c r="Y27" i="49" s="1"/>
  <c r="Y28" i="49" s="1"/>
  <c r="AH8" i="49"/>
  <c r="P18" i="49"/>
  <c r="V18" i="49"/>
  <c r="V27" i="49" s="1"/>
  <c r="V28" i="49" s="1"/>
  <c r="Q18" i="49"/>
  <c r="Q27" i="49" s="1"/>
  <c r="Q28" i="49" s="1"/>
  <c r="AH7" i="49"/>
  <c r="S18" i="49"/>
  <c r="S27" i="49" s="1"/>
  <c r="S28" i="49" s="1"/>
  <c r="AH12" i="49"/>
  <c r="X18" i="49"/>
  <c r="X27" i="49" s="1"/>
  <c r="X28" i="49" s="1"/>
  <c r="AH15" i="49"/>
  <c r="AH11" i="49"/>
  <c r="V18" i="48"/>
  <c r="V27" i="48" s="1"/>
  <c r="V28" i="48" s="1"/>
  <c r="T18" i="48"/>
  <c r="T27" i="48" s="1"/>
  <c r="T28" i="48" s="1"/>
  <c r="AH9" i="48"/>
  <c r="AH11" i="48"/>
  <c r="AH16" i="48"/>
  <c r="AH15" i="48"/>
  <c r="R18" i="48"/>
  <c r="R27" i="48" s="1"/>
  <c r="R28" i="48" s="1"/>
  <c r="AH13" i="48"/>
  <c r="W18" i="48"/>
  <c r="W27" i="48" s="1"/>
  <c r="W28" i="48" s="1"/>
  <c r="AH8" i="48"/>
  <c r="P18" i="48"/>
  <c r="AH7" i="48"/>
  <c r="Q18" i="48"/>
  <c r="Q27" i="48" s="1"/>
  <c r="Q28" i="48" s="1"/>
  <c r="U18" i="48"/>
  <c r="U27" i="48" s="1"/>
  <c r="U28" i="48" s="1"/>
  <c r="Y18" i="48"/>
  <c r="Y27" i="48" s="1"/>
  <c r="Y28" i="48" s="1"/>
  <c r="AH8" i="47"/>
  <c r="P18" i="47"/>
  <c r="U18" i="47"/>
  <c r="U27" i="47" s="1"/>
  <c r="U28" i="47" s="1"/>
  <c r="W18" i="47"/>
  <c r="W27" i="47" s="1"/>
  <c r="W28" i="47" s="1"/>
  <c r="R18" i="47"/>
  <c r="R27" i="47" s="1"/>
  <c r="R28" i="47" s="1"/>
  <c r="AH7" i="47"/>
  <c r="Q18" i="47"/>
  <c r="Q27" i="47" s="1"/>
  <c r="Q28" i="47" s="1"/>
  <c r="AH9" i="47"/>
  <c r="Y18" i="47"/>
  <c r="Y27" i="47" s="1"/>
  <c r="Y28" i="47" s="1"/>
  <c r="AH15" i="47"/>
  <c r="S18" i="47"/>
  <c r="S27" i="47" s="1"/>
  <c r="S28" i="47" s="1"/>
  <c r="AH13" i="47"/>
  <c r="V18" i="47"/>
  <c r="V27" i="47" s="1"/>
  <c r="V28" i="47" s="1"/>
  <c r="V18" i="46"/>
  <c r="V27" i="46" s="1"/>
  <c r="V28" i="46" s="1"/>
  <c r="AH11" i="46"/>
  <c r="T18" i="46"/>
  <c r="T27" i="46" s="1"/>
  <c r="T28" i="46" s="1"/>
  <c r="X18" i="46"/>
  <c r="X27" i="46" s="1"/>
  <c r="X28" i="46" s="1"/>
  <c r="AH16" i="46"/>
  <c r="R18" i="46"/>
  <c r="R27" i="46" s="1"/>
  <c r="R28" i="46" s="1"/>
  <c r="AH12" i="46"/>
  <c r="S18" i="46"/>
  <c r="S27" i="46" s="1"/>
  <c r="S28" i="46" s="1"/>
  <c r="AH15" i="46"/>
  <c r="W18" i="46"/>
  <c r="W27" i="46" s="1"/>
  <c r="W28" i="46" s="1"/>
  <c r="U18" i="46"/>
  <c r="U27" i="46" s="1"/>
  <c r="U28" i="46" s="1"/>
  <c r="AH7" i="46"/>
  <c r="Q18" i="46"/>
  <c r="Q27" i="46" s="1"/>
  <c r="Q28" i="46" s="1"/>
  <c r="AH8" i="46"/>
  <c r="P18" i="46"/>
  <c r="AH12" i="45"/>
  <c r="W18" i="45"/>
  <c r="W27" i="45" s="1"/>
  <c r="W28" i="45" s="1"/>
  <c r="T18" i="45"/>
  <c r="T27" i="45" s="1"/>
  <c r="T28" i="45" s="1"/>
  <c r="X18" i="45"/>
  <c r="X27" i="45" s="1"/>
  <c r="X28" i="45" s="1"/>
  <c r="V18" i="45"/>
  <c r="V27" i="45" s="1"/>
  <c r="V28" i="45" s="1"/>
  <c r="Y18" i="45"/>
  <c r="Y27" i="45" s="1"/>
  <c r="Y28" i="45" s="1"/>
  <c r="AH15" i="45"/>
  <c r="AH11" i="45"/>
  <c r="AH10" i="45"/>
  <c r="AH7" i="45"/>
  <c r="Q18" i="45"/>
  <c r="Q27" i="45" s="1"/>
  <c r="Q28" i="45" s="1"/>
  <c r="P18" i="45"/>
  <c r="AH8" i="45"/>
  <c r="AH16" i="45"/>
  <c r="S18" i="45"/>
  <c r="S27" i="45" s="1"/>
  <c r="S28" i="45" s="1"/>
  <c r="R18" i="45"/>
  <c r="R27" i="45" s="1"/>
  <c r="R28" i="45" s="1"/>
  <c r="V18" i="44"/>
  <c r="V27" i="44" s="1"/>
  <c r="V28" i="44" s="1"/>
  <c r="AH8" i="44"/>
  <c r="P18" i="44"/>
  <c r="AH7" i="44"/>
  <c r="Q18" i="44"/>
  <c r="Q27" i="44" s="1"/>
  <c r="Q28" i="44" s="1"/>
  <c r="AH9" i="44"/>
  <c r="AH12" i="44"/>
  <c r="Y18" i="44"/>
  <c r="Y27" i="44" s="1"/>
  <c r="Y28" i="44" s="1"/>
  <c r="AH15" i="44"/>
  <c r="AH11" i="44"/>
  <c r="R18" i="44"/>
  <c r="R27" i="44" s="1"/>
  <c r="R28" i="44" s="1"/>
  <c r="S18" i="44"/>
  <c r="S27" i="44" s="1"/>
  <c r="S28" i="44" s="1"/>
  <c r="AH16" i="42"/>
  <c r="AH13" i="43"/>
  <c r="U27" i="43"/>
  <c r="U28" i="43" s="1"/>
  <c r="AH11" i="43"/>
  <c r="S27" i="43"/>
  <c r="S28" i="43" s="1"/>
  <c r="Q27" i="43"/>
  <c r="Q28" i="43" s="1"/>
  <c r="AH7" i="43"/>
  <c r="T27" i="43"/>
  <c r="T28" i="43" s="1"/>
  <c r="AH9" i="43"/>
  <c r="V27" i="43"/>
  <c r="V28" i="43" s="1"/>
  <c r="AH8" i="43"/>
  <c r="AH16" i="43"/>
  <c r="X27" i="43"/>
  <c r="X28" i="43" s="1"/>
  <c r="AH12" i="42"/>
  <c r="Y18" i="42"/>
  <c r="Y27" i="42" s="1"/>
  <c r="Y28" i="42" s="1"/>
  <c r="U18" i="42"/>
  <c r="U27" i="42" s="1"/>
  <c r="U28" i="42" s="1"/>
  <c r="AH13" i="42"/>
  <c r="AH7" i="42"/>
  <c r="Q18" i="42"/>
  <c r="Q27" i="42" s="1"/>
  <c r="Q28" i="42" s="1"/>
  <c r="S18" i="42"/>
  <c r="S27" i="42" s="1"/>
  <c r="S28" i="42" s="1"/>
  <c r="W18" i="42"/>
  <c r="W27" i="42" s="1"/>
  <c r="W28" i="42" s="1"/>
  <c r="AH11" i="42"/>
  <c r="AH15" i="42"/>
  <c r="AH8" i="42"/>
  <c r="P18" i="42"/>
  <c r="R18" i="42"/>
  <c r="R27" i="42" s="1"/>
  <c r="R28" i="42" s="1"/>
  <c r="V18" i="42"/>
  <c r="V27" i="42" s="1"/>
  <c r="V28" i="42" s="1"/>
  <c r="P27" i="55" l="1"/>
  <c r="AH18" i="55"/>
  <c r="P27" i="54"/>
  <c r="AH18" i="54"/>
  <c r="P27" i="53"/>
  <c r="AH18" i="53"/>
  <c r="P27" i="52"/>
  <c r="AH18" i="52"/>
  <c r="P27" i="51"/>
  <c r="AH18" i="51"/>
  <c r="P27" i="50"/>
  <c r="AH18" i="50"/>
  <c r="P27" i="49"/>
  <c r="AH18" i="49"/>
  <c r="P27" i="48"/>
  <c r="AH18" i="48"/>
  <c r="P27" i="47"/>
  <c r="AH18" i="47"/>
  <c r="P27" i="46"/>
  <c r="AH18" i="46"/>
  <c r="P27" i="45"/>
  <c r="AH18" i="45"/>
  <c r="P27" i="44"/>
  <c r="AH18" i="44"/>
  <c r="P27" i="43"/>
  <c r="AH18" i="43"/>
  <c r="P27" i="42"/>
  <c r="AH18" i="42"/>
  <c r="P28" i="55" l="1"/>
  <c r="AH27" i="55"/>
  <c r="P28" i="54"/>
  <c r="AH27" i="54"/>
  <c r="P28" i="53"/>
  <c r="AH27" i="53"/>
  <c r="P28" i="52"/>
  <c r="AH27" i="52"/>
  <c r="P28" i="51"/>
  <c r="AH27" i="51"/>
  <c r="P28" i="50"/>
  <c r="AH27" i="50"/>
  <c r="P28" i="49"/>
  <c r="AH27" i="49"/>
  <c r="P28" i="48"/>
  <c r="AH27" i="48"/>
  <c r="P28" i="47"/>
  <c r="AH27" i="47"/>
  <c r="P28" i="46"/>
  <c r="AH27" i="46"/>
  <c r="P28" i="45"/>
  <c r="AH27" i="45"/>
  <c r="P28" i="44"/>
  <c r="AH27" i="44"/>
  <c r="P28" i="43"/>
  <c r="AH27" i="43"/>
  <c r="P28" i="42"/>
  <c r="AH27" i="42"/>
</calcChain>
</file>

<file path=xl/sharedStrings.xml><?xml version="1.0" encoding="utf-8"?>
<sst xmlns="http://schemas.openxmlformats.org/spreadsheetml/2006/main" count="1140" uniqueCount="69">
  <si>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</si>
  <si>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</si>
  <si>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</si>
  <si>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</si>
  <si>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</si>
  <si>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</si>
  <si>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</si>
  <si>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</si>
  <si>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</si>
  <si>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</si>
  <si>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</si>
  <si>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</si>
  <si>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</si>
  <si>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</si>
  <si>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</si>
  <si>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</si>
  <si>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</si>
  <si>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</si>
  <si>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</si>
  <si>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</si>
  <si>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</si>
  <si>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</si>
  <si>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</si>
  <si>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</si>
  <si>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</si>
  <si>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სიმინდი სამარცვლე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</si>
  <si>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ქარელი, კასპი,  გორი, ტირიფონის სარწყავი სისტემის ცენტრალური ნაწილის გამოკლებით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</si>
  <si>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</si>
  <si>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</si>
  <si>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</si>
  <si>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</si>
  <si>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</si>
  <si>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</si>
  <si>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</si>
  <si>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</si>
  <si>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</si>
  <si>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</si>
  <si>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</si>
  <si>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</si>
  <si>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</si>
  <si>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</si>
  <si>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</si>
  <si>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</si>
  <si>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</si>
  <si>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</si>
  <si>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</si>
  <si>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t xml:space="preserve">ტბორის 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</si>
  <si>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სისტემის გაჩერების რეჟიმი</t>
  </si>
  <si>
    <r>
      <t xml:space="preserve">ტბორის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</si>
  <si>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ტექნიკური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</si>
  <si>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r>
      <t xml:space="preserve">ჰესის 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</si>
  <si>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 xml:space="preserve"> სისტემის გაჩერების პერიოდი</t>
  </si>
  <si>
    <t>სისტემის საირიგაციო პერიოდი</t>
  </si>
  <si>
    <t>თეზი-ოკამის არხი</t>
  </si>
  <si>
    <t>დოეს-გრაკალის არხი</t>
  </si>
  <si>
    <t>სიონის არხი</t>
  </si>
  <si>
    <t>დოესის არხი</t>
  </si>
  <si>
    <t>სასირეთის არხი</t>
  </si>
  <si>
    <t>ყარაღაჯის არხი</t>
  </si>
  <si>
    <t>წაბლას არხი</t>
  </si>
  <si>
    <t>ნიაბის არხი</t>
  </si>
  <si>
    <t>მეტეხის არხი</t>
  </si>
  <si>
    <t>ჩოჩეთის არხი</t>
  </si>
  <si>
    <t>იდლეთის არხი</t>
  </si>
  <si>
    <t>შუაუბნის არხი</t>
  </si>
  <si>
    <t>კოდის არხი</t>
  </si>
  <si>
    <t>თეძმის მექანიკური სატუმბი სადგური</t>
  </si>
  <si>
    <t>კავთისხევის მექსნიკური სატუმბი სადგური</t>
  </si>
  <si>
    <t>ესხებათ პირველი კატეგორიის დეფიციტი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</si>
</sst>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  <font>
      <b/>
      <sz val="20"/>
      <color theme="1"/>
      <name val="Sylfaen"/>
      <family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164" fontId="1" fillId="0" borderId="3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left" vertical="center" wrapText="1"/>
    </xf>
    <xf numFmtId="0" fontId="0" fillId="0" borderId="37" xfId="0" applyBorder="1"/>
    <xf numFmtId="0" fontId="0" fillId="2" borderId="37" xfId="0" applyFill="1" applyBorder="1"/>
    <xf numFmtId="0" fontId="9" fillId="7" borderId="32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6" borderId="38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2E0E-925D-4269-B5C4-6DBF73454AE3}">
  <sheetPr>
    <tabColor rgb="FF00B050"/>
    <pageSetUpPr fitToPage="1"/>
  </sheetPr>
  <dimension ref="A1:AH28"/>
  <sheetViews>
    <sheetView zoomScale="55" zoomScaleNormal="55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0" width="16" style="2" bestFit="1" customWidth="1"/>
    <col min="11" max="12" width="13.57031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6" width="14.5703125" style="1" bestFit="1" customWidth="1"/>
    <col min="27" max="32" width="15" style="1" bestFit="1" customWidth="1"/>
    <col min="33" max="33" width="11.28515625" style="2" customWidth="1"/>
    <col min="34" max="34" width="18.5703125" style="2" customWidth="1"/>
    <col min="35" max="16384" width="9.140625" style="1"/>
  </cols>
  <sheetData>
    <row r="1" spans="1:34" ht="19.5" x14ac:dyDescent="0.35">
      <c r="A1" s="87" t="s">
        <v>53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143.18000000000015</v>
      </c>
      <c r="G7" s="34">
        <f>E7*F7</f>
        <v>136.44081790123471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176827.30000000019</v>
      </c>
      <c r="R7" s="38"/>
      <c r="S7" s="40"/>
      <c r="T7" s="38"/>
      <c r="U7" s="39">
        <f>G7*15*86.4</f>
        <v>176827.30000000019</v>
      </c>
      <c r="V7" s="38"/>
      <c r="W7" s="39">
        <f>G7*15*86.4</f>
        <v>176827.30000000019</v>
      </c>
      <c r="X7" s="38"/>
      <c r="Y7" s="39">
        <f>G7*15*86.4</f>
        <v>176827.30000000019</v>
      </c>
      <c r="Z7" s="41"/>
      <c r="AA7" s="42"/>
      <c r="AB7" s="41"/>
      <c r="AC7" s="42"/>
      <c r="AD7" s="41"/>
      <c r="AE7" s="42"/>
      <c r="AF7" s="41"/>
      <c r="AG7" s="61">
        <f>F7*H7</f>
        <v>572.7200000000006</v>
      </c>
      <c r="AH7" s="56">
        <f>I7+J7+K7+L7+M7+N7+O7+P7+Q7+R7+S7+T7+U7+V7+W7+X7+Y7+Z7+AA7+AB7+AC7+AD7+AE7+AF7</f>
        <v>707309.20000000077</v>
      </c>
    </row>
    <row r="8" spans="1:34" ht="32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277.18999999999971</v>
      </c>
      <c r="G8" s="21">
        <f t="shared" ref="G8:G16" si="3">E8*F8</f>
        <v>264.14324845678982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365151.6266666663</v>
      </c>
      <c r="Q8" s="15">
        <f>G8*15*86.4</f>
        <v>342329.64999999962</v>
      </c>
      <c r="R8" s="18"/>
      <c r="S8" s="15">
        <f>G8*15*86.4</f>
        <v>342329.64999999962</v>
      </c>
      <c r="T8" s="18"/>
      <c r="U8" s="17"/>
      <c r="V8" s="14">
        <f>G8*16*86.4</f>
        <v>365151.6266666663</v>
      </c>
      <c r="W8" s="17"/>
      <c r="X8" s="14">
        <f>G8*16*86.4</f>
        <v>365151.6266666663</v>
      </c>
      <c r="Y8" s="15">
        <f>G8*15*86.4</f>
        <v>342329.64999999962</v>
      </c>
      <c r="Z8" s="13"/>
      <c r="AA8" s="12"/>
      <c r="AB8" s="13"/>
      <c r="AC8" s="12"/>
      <c r="AD8" s="13"/>
      <c r="AE8" s="12"/>
      <c r="AF8" s="13"/>
      <c r="AG8" s="19">
        <f>F8*H8</f>
        <v>1663.1399999999983</v>
      </c>
      <c r="AH8" s="57">
        <f>I8+J8+K8+L8+M8+N8+O8+P8+Q8+R8+S8+T8+U8+V8+W8+X8+Y8+Z8+AA8+AB8+AC8+AD8+AE8+AF8</f>
        <v>2122443.8299999977</v>
      </c>
    </row>
    <row r="9" spans="1:34" ht="32.2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2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2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129.98000000000005</v>
      </c>
      <c r="G11" s="21">
        <f t="shared" si="3"/>
        <v>141.51371913580252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195628.56533333342</v>
      </c>
      <c r="S11" s="17"/>
      <c r="T11" s="14">
        <f>G11*16*86.4</f>
        <v>195628.56533333342</v>
      </c>
      <c r="U11" s="17"/>
      <c r="V11" s="14">
        <f>G11*16*86.4</f>
        <v>195628.56533333342</v>
      </c>
      <c r="W11" s="17"/>
      <c r="X11" s="14">
        <f>G11*16*86.4</f>
        <v>195628.56533333342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519.92000000000019</v>
      </c>
      <c r="AH11" s="57">
        <f t="shared" si="6"/>
        <v>782514.26133333368</v>
      </c>
    </row>
    <row r="12" spans="1:34" ht="32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32.839999999999982</v>
      </c>
      <c r="G12" s="21">
        <f t="shared" si="3"/>
        <v>31.294290123456772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43261.226666666647</v>
      </c>
      <c r="S12" s="17"/>
      <c r="T12" s="14">
        <f>G12*16*86.4</f>
        <v>43261.226666666647</v>
      </c>
      <c r="U12" s="17"/>
      <c r="V12" s="14">
        <f>G12*16*86.4</f>
        <v>43261.226666666647</v>
      </c>
      <c r="W12" s="15">
        <f>G12*15*86.4</f>
        <v>40557.39999999998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131.35999999999993</v>
      </c>
      <c r="AH12" s="57">
        <f t="shared" si="6"/>
        <v>170341.0799999999</v>
      </c>
    </row>
    <row r="13" spans="1:34" ht="32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3">
        <v>4.53</v>
      </c>
      <c r="G13" s="21">
        <f t="shared" si="3"/>
        <v>4.931967592592593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6391.8300000000008</v>
      </c>
      <c r="R13" s="18"/>
      <c r="S13" s="15">
        <f>G13*15*86.4</f>
        <v>6391.8300000000008</v>
      </c>
      <c r="T13" s="18"/>
      <c r="U13" s="17"/>
      <c r="V13" s="14">
        <f>G13*16*86.4</f>
        <v>6817.9520000000011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13.59</v>
      </c>
      <c r="AH13" s="57">
        <f t="shared" si="6"/>
        <v>19601.612000000001</v>
      </c>
    </row>
    <row r="14" spans="1:34" ht="32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44.29000000000002</v>
      </c>
      <c r="G15" s="21">
        <f t="shared" si="3"/>
        <v>48.220054012345699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66659.402666666705</v>
      </c>
      <c r="Q15" s="15">
        <f>G15*15*86.4</f>
        <v>62493.190000000031</v>
      </c>
      <c r="R15" s="18"/>
      <c r="S15" s="15">
        <f>G15*15*86.4</f>
        <v>62493.190000000031</v>
      </c>
      <c r="T15" s="18"/>
      <c r="U15" s="39">
        <f>G15*15*86.4</f>
        <v>62493.190000000031</v>
      </c>
      <c r="V15" s="18"/>
      <c r="W15" s="15">
        <f>G15*15*86.4</f>
        <v>62493.190000000031</v>
      </c>
      <c r="X15" s="18"/>
      <c r="Y15" s="15">
        <f>G15*15*86.4</f>
        <v>62493.190000000031</v>
      </c>
      <c r="Z15" s="13"/>
      <c r="AA15" s="12"/>
      <c r="AB15" s="13"/>
      <c r="AC15" s="12"/>
      <c r="AD15" s="13"/>
      <c r="AE15" s="12"/>
      <c r="AF15" s="13"/>
      <c r="AG15" s="19">
        <f t="shared" si="5"/>
        <v>265.74000000000012</v>
      </c>
      <c r="AH15" s="57">
        <f t="shared" si="6"/>
        <v>379125.35266666685</v>
      </c>
    </row>
    <row r="16" spans="1:34" ht="32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7.1899999999999995</v>
      </c>
      <c r="G16" s="46">
        <f t="shared" si="3"/>
        <v>7.8280015432098757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10145.09</v>
      </c>
      <c r="R16" s="50"/>
      <c r="S16" s="15">
        <f>G16*15*86.4</f>
        <v>10145.09</v>
      </c>
      <c r="T16" s="50"/>
      <c r="U16" s="39">
        <f>G16*15*86.4</f>
        <v>10145.09</v>
      </c>
      <c r="V16" s="50"/>
      <c r="W16" s="51">
        <f>G16*15*86.4</f>
        <v>10145.09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28.759999999999998</v>
      </c>
      <c r="AH16" s="58">
        <f t="shared" si="6"/>
        <v>40580.36</v>
      </c>
    </row>
    <row r="17" spans="1:34" ht="32.2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43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I7+I8+I9+I10+I11+I12+I13+I14+I15+I16+I24+I25+I26</f>
        <v>1339200</v>
      </c>
      <c r="J18" s="60">
        <f>J7+J8+J9+J10+J11+J12+J13+J14+J15+J16+J24+J25+J26</f>
        <v>1339200</v>
      </c>
      <c r="K18" s="60">
        <f t="shared" ref="K18:AF18" si="7">K7+K8+K9+K10+K11+K12+K13+K14+K15+K16+K24+K25+K26</f>
        <v>475200</v>
      </c>
      <c r="L18" s="60">
        <f t="shared" si="7"/>
        <v>475200</v>
      </c>
      <c r="M18" s="60">
        <f t="shared" si="7"/>
        <v>0</v>
      </c>
      <c r="N18" s="60">
        <f t="shared" si="7"/>
        <v>0</v>
      </c>
      <c r="O18" s="60">
        <f t="shared" si="7"/>
        <v>0</v>
      </c>
      <c r="P18" s="60">
        <f t="shared" si="7"/>
        <v>431811.02933333302</v>
      </c>
      <c r="Q18" s="60">
        <f t="shared" si="7"/>
        <v>598187.05999999982</v>
      </c>
      <c r="R18" s="60">
        <f t="shared" si="7"/>
        <v>238889.79200000007</v>
      </c>
      <c r="S18" s="60">
        <f t="shared" si="7"/>
        <v>421359.75999999972</v>
      </c>
      <c r="T18" s="60">
        <f t="shared" si="7"/>
        <v>238889.79200000007</v>
      </c>
      <c r="U18" s="60">
        <f t="shared" si="7"/>
        <v>249465.58000000022</v>
      </c>
      <c r="V18" s="60">
        <f t="shared" si="7"/>
        <v>610859.37066666642</v>
      </c>
      <c r="W18" s="60">
        <f t="shared" si="7"/>
        <v>290022.98000000027</v>
      </c>
      <c r="X18" s="60">
        <f t="shared" si="7"/>
        <v>560780.19199999969</v>
      </c>
      <c r="Y18" s="60">
        <f t="shared" si="7"/>
        <v>1704850.14</v>
      </c>
      <c r="Z18" s="60">
        <f t="shared" si="7"/>
        <v>1123200</v>
      </c>
      <c r="AA18" s="60">
        <f t="shared" si="7"/>
        <v>1740960</v>
      </c>
      <c r="AB18" s="60">
        <f t="shared" si="7"/>
        <v>1740960</v>
      </c>
      <c r="AC18" s="60">
        <f t="shared" si="7"/>
        <v>1684800</v>
      </c>
      <c r="AD18" s="60">
        <f t="shared" si="7"/>
        <v>1684800</v>
      </c>
      <c r="AE18" s="60">
        <f t="shared" si="7"/>
        <v>1205280</v>
      </c>
      <c r="AF18" s="60">
        <f t="shared" si="7"/>
        <v>1205280</v>
      </c>
      <c r="AG18" s="60">
        <f>AG7+AG8+AG9+AG10+AG11+AG12+AG13+AG14+AG15+AG16</f>
        <v>3195.2299999999996</v>
      </c>
      <c r="AH18" s="59">
        <f>I18+J18+K18+L18+M18+N18+O18+P18+Q18+R18+S18+T18+U18+V18+W18+X18+Y18+Z18+AA18+AB18+AC18+AD18+AE18+AF18</f>
        <v>19359195.696000002</v>
      </c>
    </row>
    <row r="19" spans="1:34" ht="32.2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2.2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2.2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5">
        <v>1339200</v>
      </c>
      <c r="J26" s="75">
        <v>1339200</v>
      </c>
      <c r="K26" s="75">
        <v>475200</v>
      </c>
      <c r="L26" s="75">
        <v>475200</v>
      </c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5">
        <v>1123200</v>
      </c>
      <c r="Z26" s="76">
        <v>1123200</v>
      </c>
      <c r="AA26" s="75">
        <v>1740960</v>
      </c>
      <c r="AB26" s="75">
        <v>1740960</v>
      </c>
      <c r="AC26" s="75">
        <v>1684800</v>
      </c>
      <c r="AD26" s="75">
        <v>1684800</v>
      </c>
      <c r="AE26" s="75">
        <v>1205280</v>
      </c>
      <c r="AF26" s="75">
        <v>1205280</v>
      </c>
      <c r="AG26" s="106"/>
      <c r="AH26" s="107"/>
    </row>
    <row r="27" spans="1:34" ht="48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2343491.6135128755</v>
      </c>
      <c r="J27" s="6">
        <f>J18/J23</f>
        <v>2343491.6135128755</v>
      </c>
      <c r="K27" s="5">
        <f t="shared" ref="K27:AE27" si="20">K18/K23</f>
        <v>831561.54027876223</v>
      </c>
      <c r="L27" s="6">
        <f t="shared" si="20"/>
        <v>831561.54027876223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755634.35324449535</v>
      </c>
      <c r="Q27" s="5">
        <f t="shared" si="20"/>
        <v>1046778.9414739567</v>
      </c>
      <c r="R27" s="6">
        <f t="shared" si="20"/>
        <v>418037.80175166915</v>
      </c>
      <c r="S27" s="5">
        <f t="shared" si="20"/>
        <v>737345.47777165263</v>
      </c>
      <c r="T27" s="6">
        <f t="shared" si="20"/>
        <v>418037.80175166915</v>
      </c>
      <c r="U27" s="5">
        <f t="shared" si="20"/>
        <v>436544.5748134153</v>
      </c>
      <c r="V27" s="6">
        <f t="shared" si="20"/>
        <v>1068954.4595229134</v>
      </c>
      <c r="W27" s="5">
        <f t="shared" si="20"/>
        <v>507516.74235066684</v>
      </c>
      <c r="X27" s="6">
        <f t="shared" si="20"/>
        <v>981319.94995231426</v>
      </c>
      <c r="Y27" s="5">
        <f t="shared" si="20"/>
        <v>2983349.7650733655</v>
      </c>
      <c r="Z27" s="6">
        <f t="shared" si="20"/>
        <v>1965509.095204347</v>
      </c>
      <c r="AA27" s="5">
        <f t="shared" si="20"/>
        <v>3046539.0975667378</v>
      </c>
      <c r="AB27" s="6">
        <f t="shared" si="20"/>
        <v>3046539.0975667378</v>
      </c>
      <c r="AC27" s="5">
        <f t="shared" si="20"/>
        <v>2948263.6428065207</v>
      </c>
      <c r="AD27" s="6">
        <f t="shared" si="20"/>
        <v>2948263.6428065207</v>
      </c>
      <c r="AE27" s="5">
        <f t="shared" si="20"/>
        <v>2109142.4521615878</v>
      </c>
      <c r="AF27" s="6">
        <f>AF18/AF23</f>
        <v>2109142.4521615878</v>
      </c>
      <c r="AG27" s="5"/>
      <c r="AH27" s="6">
        <f>I27+J27+K27+L27+M27+N27+O27+P27+Q27+R27+S27+T27+U27+V27+W27+X27+Y27+Z27+AA27+AB27+AC27+AD27+AE27+AF27</f>
        <v>33877025.655563436</v>
      </c>
    </row>
    <row r="28" spans="1:34" ht="32.2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1.8082497017846262</v>
      </c>
      <c r="J28" s="43">
        <f>J27/(15*86400)</f>
        <v>1.8082497017846262</v>
      </c>
      <c r="K28" s="65">
        <f t="shared" ref="K28:AF28" si="21">K27/(15*86400)</f>
        <v>0.64163699095583504</v>
      </c>
      <c r="L28" s="43">
        <f t="shared" si="21"/>
        <v>0.64163699095583504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0.58305119849112297</v>
      </c>
      <c r="Q28" s="65">
        <f t="shared" si="21"/>
        <v>0.80769980052002832</v>
      </c>
      <c r="R28" s="43">
        <f t="shared" si="21"/>
        <v>0.3225600322157941</v>
      </c>
      <c r="S28" s="65">
        <f t="shared" si="21"/>
        <v>0.56893941186084307</v>
      </c>
      <c r="T28" s="43">
        <f t="shared" si="21"/>
        <v>0.3225600322157941</v>
      </c>
      <c r="U28" s="65">
        <f t="shared" si="21"/>
        <v>0.33683994970170933</v>
      </c>
      <c r="V28" s="43">
        <f t="shared" si="21"/>
        <v>0.82481053975533447</v>
      </c>
      <c r="W28" s="65">
        <f t="shared" si="21"/>
        <v>0.39160242465329231</v>
      </c>
      <c r="X28" s="43">
        <f t="shared" si="21"/>
        <v>0.75719131940764994</v>
      </c>
      <c r="Y28" s="65">
        <f t="shared" si="21"/>
        <v>2.3019674113220412</v>
      </c>
      <c r="Z28" s="43">
        <f t="shared" si="21"/>
        <v>1.5165965240774282</v>
      </c>
      <c r="AA28" s="65">
        <f t="shared" si="21"/>
        <v>2.3507246123200138</v>
      </c>
      <c r="AB28" s="43">
        <f t="shared" si="21"/>
        <v>2.3507246123200138</v>
      </c>
      <c r="AC28" s="65">
        <f t="shared" si="21"/>
        <v>2.2748947861161426</v>
      </c>
      <c r="AD28" s="43">
        <f t="shared" si="21"/>
        <v>2.2748947861161426</v>
      </c>
      <c r="AE28" s="65">
        <f t="shared" si="21"/>
        <v>1.6274247316061634</v>
      </c>
      <c r="AF28" s="43">
        <f t="shared" si="21"/>
        <v>1.6274247316061634</v>
      </c>
      <c r="AG28" s="65"/>
      <c r="AH28" s="43"/>
    </row>
  </sheetData>
  <mergeCells count="28">
    <mergeCell ref="AG24:AH26"/>
    <mergeCell ref="I17:O17"/>
    <mergeCell ref="Z17:AF17"/>
    <mergeCell ref="P17:X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B70B-D01A-4F8F-95E4-0CA82DC40EBA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87" t="s">
        <v>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0.39</v>
      </c>
      <c r="G7" s="34">
        <f>E7*F7</f>
        <v>0.37164351851851851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481.65000000000003</v>
      </c>
      <c r="R7" s="38"/>
      <c r="S7" s="40"/>
      <c r="T7" s="38"/>
      <c r="U7" s="39">
        <f>G7*15*86.4</f>
        <v>481.65000000000003</v>
      </c>
      <c r="V7" s="38"/>
      <c r="W7" s="39">
        <f>G7*15*86.4</f>
        <v>481.65000000000003</v>
      </c>
      <c r="X7" s="38"/>
      <c r="Y7" s="39">
        <f>G7*15*86.4</f>
        <v>481.65000000000003</v>
      </c>
      <c r="Z7" s="41"/>
      <c r="AA7" s="42"/>
      <c r="AB7" s="41"/>
      <c r="AC7" s="42"/>
      <c r="AD7" s="41"/>
      <c r="AE7" s="42"/>
      <c r="AF7" s="41"/>
      <c r="AG7" s="61">
        <f>F7*H7</f>
        <v>1.56</v>
      </c>
      <c r="AH7" s="56">
        <f>I7+J7+K7+L7+M7+N7+O7+P7+Q7+R7+S7+T7+U7+V7+W7+X7+Y7+Z7+AA7+AB7+AC7+AD7+AE7+AF7</f>
        <v>1926.6000000000001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4.2500000000000009</v>
      </c>
      <c r="G8" s="21">
        <f t="shared" ref="G8:G16" si="3">E8*F8</f>
        <v>4.0499614197530871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5598.6666666666679</v>
      </c>
      <c r="Q8" s="15">
        <f>G8*15*86.4</f>
        <v>5248.7500000000009</v>
      </c>
      <c r="R8" s="18"/>
      <c r="S8" s="15">
        <f>G8*15*86.4</f>
        <v>5248.7500000000009</v>
      </c>
      <c r="T8" s="18"/>
      <c r="U8" s="17"/>
      <c r="V8" s="14">
        <f>G8*16*86.4</f>
        <v>5598.6666666666679</v>
      </c>
      <c r="W8" s="17"/>
      <c r="X8" s="14">
        <f>G8*16*86.4</f>
        <v>5598.6666666666679</v>
      </c>
      <c r="Y8" s="15">
        <f>G8*15*86.4</f>
        <v>5248.7500000000009</v>
      </c>
      <c r="Z8" s="13"/>
      <c r="AA8" s="12"/>
      <c r="AB8" s="13"/>
      <c r="AC8" s="12"/>
      <c r="AD8" s="13"/>
      <c r="AE8" s="12"/>
      <c r="AF8" s="13"/>
      <c r="AG8" s="19">
        <f>F8*H8</f>
        <v>25.500000000000007</v>
      </c>
      <c r="AH8" s="57">
        <f>I8+J8+K8+L8+M8+N8+O8+P8+Q8+R8+S8+T8+U8+V8+W8+X8+Y8+Z8+AA8+AB8+AC8+AD8+AE8+AF8</f>
        <v>32542.250000000004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72">
        <v>0.46</v>
      </c>
      <c r="G10" s="21">
        <f t="shared" si="3"/>
        <v>0.50081790123456793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692.33066666666673</v>
      </c>
      <c r="Q10" s="17"/>
      <c r="R10" s="14">
        <f>G10*16*86.4</f>
        <v>692.33066666666673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0.92</v>
      </c>
      <c r="AH10" s="57">
        <f t="shared" si="6"/>
        <v>1384.6613333333335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10.410000000000004</v>
      </c>
      <c r="G11" s="21">
        <f t="shared" si="3"/>
        <v>11.333726851851855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15667.744000000006</v>
      </c>
      <c r="S11" s="17"/>
      <c r="T11" s="14">
        <f>G11*16*86.4</f>
        <v>15667.744000000006</v>
      </c>
      <c r="U11" s="17"/>
      <c r="V11" s="14">
        <f>G11*16*86.4</f>
        <v>15667.744000000006</v>
      </c>
      <c r="W11" s="17"/>
      <c r="X11" s="14">
        <f>G11*16*86.4</f>
        <v>15667.744000000006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41.640000000000015</v>
      </c>
      <c r="AH11" s="57">
        <f t="shared" si="6"/>
        <v>62670.976000000024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3.86</v>
      </c>
      <c r="G12" s="21">
        <f t="shared" si="3"/>
        <v>3.6783179012345677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5084.9066666666668</v>
      </c>
      <c r="S12" s="17"/>
      <c r="T12" s="14">
        <f>G12*16*86.4</f>
        <v>5084.9066666666668</v>
      </c>
      <c r="U12" s="17"/>
      <c r="V12" s="14">
        <f>G12*16*86.4</f>
        <v>5084.9066666666668</v>
      </c>
      <c r="W12" s="15">
        <f>G12*15*86.4</f>
        <v>4767.1000000000004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15.44</v>
      </c>
      <c r="AH12" s="57">
        <f t="shared" si="6"/>
        <v>20021.82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6"/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1.19</v>
      </c>
      <c r="G15" s="21">
        <f t="shared" si="3"/>
        <v>1.2955941358024692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1791.0293333333336</v>
      </c>
      <c r="Q15" s="15">
        <f>G15*15*86.4</f>
        <v>1679.0900000000004</v>
      </c>
      <c r="R15" s="18"/>
      <c r="S15" s="15">
        <f>G15*15*86.4</f>
        <v>1679.0900000000004</v>
      </c>
      <c r="T15" s="18"/>
      <c r="U15" s="39">
        <f>G15*15*86.4</f>
        <v>1679.0900000000004</v>
      </c>
      <c r="V15" s="18"/>
      <c r="W15" s="15">
        <f>G15*15*86.4</f>
        <v>1679.0900000000004</v>
      </c>
      <c r="X15" s="18"/>
      <c r="Y15" s="15">
        <f>G15*15*86.4</f>
        <v>1679.0900000000004</v>
      </c>
      <c r="Z15" s="13"/>
      <c r="AA15" s="12"/>
      <c r="AB15" s="13"/>
      <c r="AC15" s="12"/>
      <c r="AD15" s="13"/>
      <c r="AE15" s="12"/>
      <c r="AF15" s="13"/>
      <c r="AG15" s="19">
        <f t="shared" si="5"/>
        <v>7.14</v>
      </c>
      <c r="AH15" s="57">
        <f t="shared" si="6"/>
        <v>10186.479333333335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0.15</v>
      </c>
      <c r="G16" s="46">
        <f t="shared" si="3"/>
        <v>0.16331018518518517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211.65</v>
      </c>
      <c r="R16" s="50"/>
      <c r="S16" s="15">
        <f>G16*15*86.4</f>
        <v>211.65</v>
      </c>
      <c r="T16" s="50"/>
      <c r="U16" s="39">
        <f>G16*15*86.4</f>
        <v>211.65</v>
      </c>
      <c r="V16" s="50"/>
      <c r="W16" s="51">
        <f>G16*15*86.4</f>
        <v>211.65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0.6</v>
      </c>
      <c r="AH16" s="58">
        <f t="shared" si="6"/>
        <v>846.6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4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8082.0266666666685</v>
      </c>
      <c r="Q18" s="60">
        <f t="shared" si="7"/>
        <v>7621.14</v>
      </c>
      <c r="R18" s="59">
        <f t="shared" si="7"/>
        <v>21444.98133333334</v>
      </c>
      <c r="S18" s="60">
        <f t="shared" si="7"/>
        <v>7139.4900000000007</v>
      </c>
      <c r="T18" s="59">
        <f t="shared" si="7"/>
        <v>20752.650666666672</v>
      </c>
      <c r="U18" s="60">
        <f t="shared" si="7"/>
        <v>2372.3900000000003</v>
      </c>
      <c r="V18" s="59">
        <f t="shared" si="7"/>
        <v>26351.31733333334</v>
      </c>
      <c r="W18" s="60">
        <f t="shared" si="7"/>
        <v>7139.49</v>
      </c>
      <c r="X18" s="59">
        <f t="shared" si="7"/>
        <v>21266.410666666674</v>
      </c>
      <c r="Y18" s="60">
        <f t="shared" si="7"/>
        <v>7409.4900000000007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92.800000000000011</v>
      </c>
      <c r="AH18" s="59">
        <f>I18+J18+K18+L18+M18+N18+O18+P18+Q18+R18+S18+T18+U18+V18+W18+X18+Y18+Z18+AA18+AB18+AC18+AD18+AE18+AF18</f>
        <v>129579.3866666667</v>
      </c>
    </row>
    <row r="19" spans="1:34" ht="34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46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4.5" customHeight="1" x14ac:dyDescent="0.25">
      <c r="A25" s="31">
        <f t="shared" si="4"/>
        <v>19</v>
      </c>
      <c r="B25" s="29" t="s">
        <v>48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4.5" customHeight="1" x14ac:dyDescent="0.25">
      <c r="A26" s="31">
        <f t="shared" si="4"/>
        <v>20</v>
      </c>
      <c r="B26" s="29" t="s">
        <v>49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4.5" customHeight="1" x14ac:dyDescent="0.25">
      <c r="A27" s="31">
        <f t="shared" si="4"/>
        <v>21</v>
      </c>
      <c r="B27" s="29" t="s">
        <v>50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14142.892557885869</v>
      </c>
      <c r="Q27" s="5">
        <f t="shared" si="20"/>
        <v>13336.378192508599</v>
      </c>
      <c r="R27" s="6">
        <f t="shared" si="20"/>
        <v>37526.981710429245</v>
      </c>
      <c r="S27" s="5">
        <f t="shared" si="20"/>
        <v>12493.529674252568</v>
      </c>
      <c r="T27" s="6">
        <f t="shared" si="20"/>
        <v>36315.459076684383</v>
      </c>
      <c r="U27" s="5">
        <f t="shared" si="20"/>
        <v>4151.4904935646737</v>
      </c>
      <c r="V27" s="6">
        <f t="shared" si="20"/>
        <v>46112.672622224571</v>
      </c>
      <c r="W27" s="5">
        <f t="shared" si="20"/>
        <v>12493.529674252566</v>
      </c>
      <c r="X27" s="6">
        <f t="shared" si="20"/>
        <v>37214.497496157484</v>
      </c>
      <c r="Y27" s="5">
        <f t="shared" si="20"/>
        <v>12966.007822138228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226753.43932009817</v>
      </c>
    </row>
    <row r="28" spans="1:34" ht="34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1.0912725739109466E-2</v>
      </c>
      <c r="Q28" s="65">
        <f t="shared" si="21"/>
        <v>1.0290415271997375E-2</v>
      </c>
      <c r="R28" s="43">
        <f t="shared" si="21"/>
        <v>2.8956004406195404E-2</v>
      </c>
      <c r="S28" s="65">
        <f t="shared" si="21"/>
        <v>9.6400691930961166E-3</v>
      </c>
      <c r="T28" s="43">
        <f t="shared" si="21"/>
        <v>2.802118755917005E-2</v>
      </c>
      <c r="U28" s="65">
        <f t="shared" si="21"/>
        <v>3.2033105660221246E-3</v>
      </c>
      <c r="V28" s="43">
        <f t="shared" si="21"/>
        <v>3.5580765912210315E-2</v>
      </c>
      <c r="W28" s="65">
        <f t="shared" si="21"/>
        <v>9.6400691930961166E-3</v>
      </c>
      <c r="X28" s="43">
        <f t="shared" si="21"/>
        <v>2.8714890043331394E-2</v>
      </c>
      <c r="Y28" s="65">
        <f t="shared" si="21"/>
        <v>1.0004635665230114E-2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CA7FF-CB0F-461E-8251-FADE1355CF33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87" t="s">
        <v>63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/>
      <c r="G6" s="11">
        <f t="shared" si="0"/>
        <v>1</v>
      </c>
      <c r="H6" s="11">
        <f t="shared" si="0"/>
        <v>2</v>
      </c>
      <c r="I6" s="11">
        <f t="shared" si="0"/>
        <v>3</v>
      </c>
      <c r="J6" s="11">
        <f t="shared" si="0"/>
        <v>4</v>
      </c>
      <c r="K6" s="11">
        <f t="shared" si="0"/>
        <v>5</v>
      </c>
      <c r="L6" s="11">
        <f t="shared" si="0"/>
        <v>6</v>
      </c>
      <c r="M6" s="11">
        <f t="shared" si="0"/>
        <v>7</v>
      </c>
      <c r="N6" s="11">
        <f t="shared" si="0"/>
        <v>8</v>
      </c>
      <c r="O6" s="11">
        <f t="shared" si="0"/>
        <v>9</v>
      </c>
      <c r="P6" s="11">
        <f t="shared" si="0"/>
        <v>10</v>
      </c>
      <c r="Q6" s="11">
        <f t="shared" si="0"/>
        <v>11</v>
      </c>
      <c r="R6" s="11">
        <f t="shared" si="0"/>
        <v>12</v>
      </c>
      <c r="S6" s="11">
        <f t="shared" si="0"/>
        <v>13</v>
      </c>
      <c r="T6" s="11">
        <f t="shared" si="0"/>
        <v>14</v>
      </c>
      <c r="U6" s="11">
        <f t="shared" si="0"/>
        <v>15</v>
      </c>
      <c r="V6" s="11">
        <f t="shared" si="0"/>
        <v>16</v>
      </c>
      <c r="W6" s="11">
        <f t="shared" si="0"/>
        <v>17</v>
      </c>
      <c r="X6" s="11">
        <f t="shared" si="0"/>
        <v>18</v>
      </c>
      <c r="Y6" s="11">
        <f t="shared" si="0"/>
        <v>19</v>
      </c>
      <c r="Z6" s="11">
        <f t="shared" si="0"/>
        <v>20</v>
      </c>
      <c r="AA6" s="11">
        <f t="shared" si="0"/>
        <v>21</v>
      </c>
      <c r="AB6" s="11">
        <f t="shared" si="0"/>
        <v>22</v>
      </c>
      <c r="AC6" s="11">
        <f t="shared" si="0"/>
        <v>23</v>
      </c>
      <c r="AD6" s="11">
        <f t="shared" si="0"/>
        <v>24</v>
      </c>
      <c r="AE6" s="11">
        <f t="shared" si="0"/>
        <v>25</v>
      </c>
      <c r="AF6" s="11">
        <f t="shared" si="0"/>
        <v>26</v>
      </c>
      <c r="AG6" s="11">
        <f t="shared" si="0"/>
        <v>27</v>
      </c>
      <c r="AH6" s="11">
        <f t="shared" si="0"/>
        <v>28</v>
      </c>
    </row>
    <row r="7" spans="1:34" ht="36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0.2</v>
      </c>
      <c r="G7" s="34">
        <f>E7*F7</f>
        <v>0.19058641975308643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247.00000000000006</v>
      </c>
      <c r="R7" s="38"/>
      <c r="S7" s="40"/>
      <c r="T7" s="38"/>
      <c r="U7" s="39">
        <f>G7*15*86.4</f>
        <v>247.00000000000006</v>
      </c>
      <c r="V7" s="38"/>
      <c r="W7" s="39">
        <f>G7*15*86.4</f>
        <v>247.00000000000006</v>
      </c>
      <c r="X7" s="38"/>
      <c r="Y7" s="39">
        <f>G7*15*86.4</f>
        <v>247.00000000000006</v>
      </c>
      <c r="Z7" s="41"/>
      <c r="AA7" s="42"/>
      <c r="AB7" s="41"/>
      <c r="AC7" s="42"/>
      <c r="AD7" s="41"/>
      <c r="AE7" s="42"/>
      <c r="AF7" s="41"/>
      <c r="AG7" s="61">
        <f>F7*H7</f>
        <v>0.8</v>
      </c>
      <c r="AH7" s="56">
        <f>I7+J7+K7+L7+M7+N7+O7+P7+Q7+R7+S7+T7+U7+V7+W7+X7+Y7+Z7+AA7+AB7+AC7+AD7+AE7+AF7</f>
        <v>988.00000000000023</v>
      </c>
    </row>
    <row r="8" spans="1:34" ht="36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7.4499999999999993</v>
      </c>
      <c r="G8" s="21">
        <f t="shared" ref="G8:G16" si="3">E8*F8</f>
        <v>7.0993441358024683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9814.1333333333332</v>
      </c>
      <c r="Q8" s="15">
        <f>G8*15*86.4</f>
        <v>9200.75</v>
      </c>
      <c r="R8" s="18"/>
      <c r="S8" s="15">
        <f>G8*15*86.4</f>
        <v>9200.75</v>
      </c>
      <c r="T8" s="18"/>
      <c r="U8" s="17"/>
      <c r="V8" s="14">
        <f>G8*16*86.4</f>
        <v>9814.1333333333332</v>
      </c>
      <c r="W8" s="17"/>
      <c r="X8" s="14">
        <f>G8*16*86.4</f>
        <v>9814.1333333333332</v>
      </c>
      <c r="Y8" s="15">
        <f>G8*15*86.4</f>
        <v>9200.75</v>
      </c>
      <c r="Z8" s="13"/>
      <c r="AA8" s="12"/>
      <c r="AB8" s="13"/>
      <c r="AC8" s="12"/>
      <c r="AD8" s="13"/>
      <c r="AE8" s="12"/>
      <c r="AF8" s="13"/>
      <c r="AG8" s="19">
        <f>F8*H8</f>
        <v>44.699999999999996</v>
      </c>
      <c r="AH8" s="57">
        <f>I8+J8+K8+L8+M8+N8+O8+P8+Q8+R8+S8+T8+U8+V8+W8+X8+Y8+Z8+AA8+AB8+AC8+AD8+AE8+AF8</f>
        <v>57044.649999999994</v>
      </c>
    </row>
    <row r="9" spans="1:34" ht="36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6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6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11.44</v>
      </c>
      <c r="G11" s="21">
        <f t="shared" si="3"/>
        <v>12.455123456790123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17217.962666666666</v>
      </c>
      <c r="S11" s="17"/>
      <c r="T11" s="14">
        <f>G11*16*86.4</f>
        <v>17217.962666666666</v>
      </c>
      <c r="U11" s="17"/>
      <c r="V11" s="14">
        <f>G11*16*86.4</f>
        <v>17217.962666666666</v>
      </c>
      <c r="W11" s="17"/>
      <c r="X11" s="14">
        <f>G11*16*86.4</f>
        <v>17217.962666666666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45.76</v>
      </c>
      <c r="AH11" s="57">
        <f t="shared" si="6"/>
        <v>68871.850666666665</v>
      </c>
    </row>
    <row r="12" spans="1:34" ht="36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2.3100000000000005</v>
      </c>
      <c r="G12" s="21">
        <f t="shared" si="3"/>
        <v>2.2012731481481485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3043.0400000000004</v>
      </c>
      <c r="S12" s="17"/>
      <c r="T12" s="14">
        <f>G12*16*86.4</f>
        <v>3043.0400000000004</v>
      </c>
      <c r="U12" s="17"/>
      <c r="V12" s="14">
        <f>G12*16*86.4</f>
        <v>3043.0400000000004</v>
      </c>
      <c r="W12" s="15">
        <f>G12*15*86.4</f>
        <v>2852.8500000000008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9.240000000000002</v>
      </c>
      <c r="AH12" s="57">
        <f t="shared" si="6"/>
        <v>11981.970000000001</v>
      </c>
    </row>
    <row r="13" spans="1:34" ht="36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6"/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6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6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0.76</v>
      </c>
      <c r="G15" s="21">
        <f t="shared" si="3"/>
        <v>0.82743827160493832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1143.8506666666667</v>
      </c>
      <c r="Q15" s="15">
        <f>G15*15*86.4</f>
        <v>1072.3600000000001</v>
      </c>
      <c r="R15" s="18"/>
      <c r="S15" s="15">
        <f>G15*15*86.4</f>
        <v>1072.3600000000001</v>
      </c>
      <c r="T15" s="18"/>
      <c r="U15" s="39">
        <f>G15*15*86.4</f>
        <v>1072.3600000000001</v>
      </c>
      <c r="V15" s="18"/>
      <c r="W15" s="15">
        <f>G15*15*86.4</f>
        <v>1072.3600000000001</v>
      </c>
      <c r="X15" s="18"/>
      <c r="Y15" s="15">
        <f>G15*15*86.4</f>
        <v>1072.3600000000001</v>
      </c>
      <c r="Z15" s="13"/>
      <c r="AA15" s="12"/>
      <c r="AB15" s="13"/>
      <c r="AC15" s="12"/>
      <c r="AD15" s="13"/>
      <c r="AE15" s="12"/>
      <c r="AF15" s="13"/>
      <c r="AG15" s="19">
        <f t="shared" si="5"/>
        <v>4.5600000000000005</v>
      </c>
      <c r="AH15" s="57">
        <f t="shared" si="6"/>
        <v>6505.6506666666683</v>
      </c>
    </row>
    <row r="16" spans="1:34" ht="36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0.1</v>
      </c>
      <c r="G16" s="46">
        <f t="shared" si="3"/>
        <v>0.10887345679012346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141.10000000000002</v>
      </c>
      <c r="R16" s="50"/>
      <c r="S16" s="15">
        <f>G16*15*86.4</f>
        <v>141.10000000000002</v>
      </c>
      <c r="T16" s="50"/>
      <c r="U16" s="39">
        <f>G16*15*86.4</f>
        <v>141.10000000000002</v>
      </c>
      <c r="V16" s="50"/>
      <c r="W16" s="51">
        <f>G16*15*86.4</f>
        <v>141.10000000000002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0.4</v>
      </c>
      <c r="AH16" s="58">
        <f t="shared" si="6"/>
        <v>564.40000000000009</v>
      </c>
    </row>
    <row r="17" spans="1:34" ht="36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6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10957.984</v>
      </c>
      <c r="Q18" s="60">
        <f t="shared" si="7"/>
        <v>10661.210000000001</v>
      </c>
      <c r="R18" s="59">
        <f t="shared" si="7"/>
        <v>20261.002666666667</v>
      </c>
      <c r="S18" s="60">
        <f t="shared" si="7"/>
        <v>10414.210000000001</v>
      </c>
      <c r="T18" s="59">
        <f t="shared" si="7"/>
        <v>20261.002666666667</v>
      </c>
      <c r="U18" s="60">
        <f t="shared" si="7"/>
        <v>1460.46</v>
      </c>
      <c r="V18" s="59">
        <f t="shared" si="7"/>
        <v>30075.135999999999</v>
      </c>
      <c r="W18" s="60">
        <f t="shared" si="7"/>
        <v>4313.3100000000013</v>
      </c>
      <c r="X18" s="59">
        <f t="shared" si="7"/>
        <v>27032.095999999998</v>
      </c>
      <c r="Y18" s="60">
        <f t="shared" si="7"/>
        <v>10520.11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105.46000000000001</v>
      </c>
      <c r="AH18" s="59">
        <f>I18+J18+K18+L18+M18+N18+O18+P18+Q18+R18+S18+T18+U18+V18+W18+X18+Y18+Z18+AA18+AB18+AC18+AD18+AE18+AF18</f>
        <v>145956.52133333334</v>
      </c>
    </row>
    <row r="19" spans="1:34" ht="36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6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6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6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6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6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6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6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6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19175.585129187777</v>
      </c>
      <c r="Q27" s="5">
        <f t="shared" si="20"/>
        <v>18656.254648222523</v>
      </c>
      <c r="R27" s="6">
        <f t="shared" si="20"/>
        <v>35455.114867604047</v>
      </c>
      <c r="S27" s="5">
        <f t="shared" si="20"/>
        <v>18224.024638860457</v>
      </c>
      <c r="T27" s="6">
        <f t="shared" si="20"/>
        <v>35455.114867604047</v>
      </c>
      <c r="U27" s="5">
        <f t="shared" si="20"/>
        <v>2555.6867994855243</v>
      </c>
      <c r="V27" s="6">
        <f t="shared" si="20"/>
        <v>52629.053906256842</v>
      </c>
      <c r="W27" s="5">
        <f t="shared" si="20"/>
        <v>7547.9434076174011</v>
      </c>
      <c r="X27" s="6">
        <f t="shared" si="20"/>
        <v>47303.980190916169</v>
      </c>
      <c r="Y27" s="5">
        <f t="shared" si="20"/>
        <v>18409.341067975609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255412.0995237304</v>
      </c>
    </row>
    <row r="28" spans="1:34" ht="36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1.479597617992884E-2</v>
      </c>
      <c r="Q28" s="65">
        <f t="shared" si="21"/>
        <v>1.4395258216221082E-2</v>
      </c>
      <c r="R28" s="43">
        <f t="shared" si="21"/>
        <v>2.7357341718830284E-2</v>
      </c>
      <c r="S28" s="65">
        <f t="shared" si="21"/>
        <v>1.406174740652813E-2</v>
      </c>
      <c r="T28" s="43">
        <f t="shared" si="21"/>
        <v>2.7357341718830284E-2</v>
      </c>
      <c r="U28" s="65">
        <f t="shared" si="21"/>
        <v>1.9719805551585835E-3</v>
      </c>
      <c r="V28" s="43">
        <f t="shared" si="21"/>
        <v>4.060883789063028E-2</v>
      </c>
      <c r="W28" s="65">
        <f t="shared" si="21"/>
        <v>5.8240304071121921E-3</v>
      </c>
      <c r="X28" s="43">
        <f t="shared" si="21"/>
        <v>3.6499984715213096E-2</v>
      </c>
      <c r="Y28" s="65">
        <f t="shared" si="21"/>
        <v>1.4204738478376241E-2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8E04E-BA85-400F-9676-F997A081512C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87" t="s">
        <v>64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0.24000000000000002</v>
      </c>
      <c r="G7" s="34">
        <f>E7*F7</f>
        <v>0.22870370370370371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296.40000000000003</v>
      </c>
      <c r="R7" s="38"/>
      <c r="S7" s="40"/>
      <c r="T7" s="38"/>
      <c r="U7" s="39">
        <f>G7*15*86.4</f>
        <v>296.40000000000003</v>
      </c>
      <c r="V7" s="38"/>
      <c r="W7" s="39">
        <f>G7*15*86.4</f>
        <v>296.40000000000003</v>
      </c>
      <c r="X7" s="38"/>
      <c r="Y7" s="39">
        <f>G7*15*86.4</f>
        <v>296.40000000000003</v>
      </c>
      <c r="Z7" s="41"/>
      <c r="AA7" s="42"/>
      <c r="AB7" s="41"/>
      <c r="AC7" s="42"/>
      <c r="AD7" s="41"/>
      <c r="AE7" s="42"/>
      <c r="AF7" s="41"/>
      <c r="AG7" s="61">
        <f>F7*H7</f>
        <v>0.96000000000000008</v>
      </c>
      <c r="AH7" s="56">
        <f>I7+J7+K7+L7+M7+N7+O7+P7+Q7+R7+S7+T7+U7+V7+W7+X7+Y7+Z7+AA7+AB7+AC7+AD7+AE7+AF7</f>
        <v>1185.6000000000001</v>
      </c>
    </row>
    <row r="8" spans="1:34" ht="37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5.6499999999999995</v>
      </c>
      <c r="G8" s="21">
        <f t="shared" ref="G8:G16" si="3">E8*F8</f>
        <v>5.3840663580246906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7442.9333333333325</v>
      </c>
      <c r="Q8" s="15">
        <f>G8*15*86.4</f>
        <v>6977.7499999999991</v>
      </c>
      <c r="R8" s="18"/>
      <c r="S8" s="15">
        <f>G8*15*86.4</f>
        <v>6977.7499999999991</v>
      </c>
      <c r="T8" s="18"/>
      <c r="U8" s="17"/>
      <c r="V8" s="14">
        <f>G8*16*86.4</f>
        <v>7442.9333333333325</v>
      </c>
      <c r="W8" s="17"/>
      <c r="X8" s="14">
        <f>G8*16*86.4</f>
        <v>7442.9333333333325</v>
      </c>
      <c r="Y8" s="15">
        <f>G8*15*86.4</f>
        <v>6977.7499999999991</v>
      </c>
      <c r="Z8" s="13"/>
      <c r="AA8" s="12"/>
      <c r="AB8" s="13"/>
      <c r="AC8" s="12"/>
      <c r="AD8" s="13"/>
      <c r="AE8" s="12"/>
      <c r="AF8" s="13"/>
      <c r="AG8" s="19">
        <f>F8*H8</f>
        <v>33.9</v>
      </c>
      <c r="AH8" s="57">
        <f>I8+J8+K8+L8+M8+N8+O8+P8+Q8+R8+S8+T8+U8+V8+W8+X8+Y8+Z8+AA8+AB8+AC8+AD8+AE8+AF8</f>
        <v>43262.049999999996</v>
      </c>
    </row>
    <row r="9" spans="1:34" ht="37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72">
        <v>0.4</v>
      </c>
      <c r="G10" s="21">
        <f t="shared" si="3"/>
        <v>0.43549382716049384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602.02666666666676</v>
      </c>
      <c r="Q10" s="17"/>
      <c r="R10" s="14">
        <f>G10*16*86.4</f>
        <v>602.02666666666676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0.8</v>
      </c>
      <c r="AH10" s="57">
        <f t="shared" si="6"/>
        <v>1204.0533333333335</v>
      </c>
    </row>
    <row r="11" spans="1:34" ht="37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5.870000000000001</v>
      </c>
      <c r="G11" s="21">
        <f t="shared" si="3"/>
        <v>6.3908719135802476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8834.7413333333352</v>
      </c>
      <c r="S11" s="17"/>
      <c r="T11" s="14">
        <f>G11*16*86.4</f>
        <v>8834.7413333333352</v>
      </c>
      <c r="U11" s="17"/>
      <c r="V11" s="14">
        <f>G11*16*86.4</f>
        <v>8834.7413333333352</v>
      </c>
      <c r="W11" s="17"/>
      <c r="X11" s="14">
        <f>G11*16*86.4</f>
        <v>8834.7413333333352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23.480000000000004</v>
      </c>
      <c r="AH11" s="57">
        <f t="shared" si="6"/>
        <v>35338.965333333341</v>
      </c>
    </row>
    <row r="12" spans="1:34" ht="37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4.1900000000000004</v>
      </c>
      <c r="G12" s="21">
        <f t="shared" si="3"/>
        <v>3.9927854938271605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5519.626666666667</v>
      </c>
      <c r="S12" s="17"/>
      <c r="T12" s="14">
        <f>G12*16*86.4</f>
        <v>5519.626666666667</v>
      </c>
      <c r="U12" s="17"/>
      <c r="V12" s="14">
        <f>G12*16*86.4</f>
        <v>5519.626666666667</v>
      </c>
      <c r="W12" s="15">
        <f>G12*15*86.4</f>
        <v>5174.6500000000005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16.760000000000002</v>
      </c>
      <c r="AH12" s="57">
        <f t="shared" si="6"/>
        <v>21733.530000000002</v>
      </c>
    </row>
    <row r="13" spans="1:34" ht="37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6"/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7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0.80999999999999994</v>
      </c>
      <c r="G15" s="21">
        <f t="shared" si="3"/>
        <v>0.88187499999999996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1219.104</v>
      </c>
      <c r="Q15" s="15">
        <f>G15*15*86.4</f>
        <v>1142.9099999999999</v>
      </c>
      <c r="R15" s="18"/>
      <c r="S15" s="15">
        <f>G15*15*86.4</f>
        <v>1142.9099999999999</v>
      </c>
      <c r="T15" s="18"/>
      <c r="U15" s="39">
        <f>G15*15*86.4</f>
        <v>1142.9099999999999</v>
      </c>
      <c r="V15" s="18"/>
      <c r="W15" s="15">
        <f>G15*15*86.4</f>
        <v>1142.9099999999999</v>
      </c>
      <c r="X15" s="18"/>
      <c r="Y15" s="15">
        <f>G15*15*86.4</f>
        <v>1142.9099999999999</v>
      </c>
      <c r="Z15" s="13"/>
      <c r="AA15" s="12"/>
      <c r="AB15" s="13"/>
      <c r="AC15" s="12"/>
      <c r="AD15" s="13"/>
      <c r="AE15" s="12"/>
      <c r="AF15" s="13"/>
      <c r="AG15" s="19">
        <f t="shared" si="5"/>
        <v>4.8599999999999994</v>
      </c>
      <c r="AH15" s="57">
        <f t="shared" si="6"/>
        <v>6933.6539999999995</v>
      </c>
    </row>
    <row r="16" spans="1:34" ht="37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0.06</v>
      </c>
      <c r="G16" s="46">
        <f t="shared" si="3"/>
        <v>6.5324074074074076E-2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84.660000000000011</v>
      </c>
      <c r="R16" s="50"/>
      <c r="S16" s="15">
        <f>G16*15*86.4</f>
        <v>84.660000000000011</v>
      </c>
      <c r="T16" s="50"/>
      <c r="U16" s="39">
        <f>G16*15*86.4</f>
        <v>84.660000000000011</v>
      </c>
      <c r="V16" s="50"/>
      <c r="W16" s="51">
        <f>G16*15*86.4</f>
        <v>84.660000000000011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0.24</v>
      </c>
      <c r="AH16" s="58">
        <f t="shared" si="6"/>
        <v>338.64000000000004</v>
      </c>
    </row>
    <row r="17" spans="1:34" ht="37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42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9264.0639999999985</v>
      </c>
      <c r="Q18" s="60">
        <f t="shared" si="7"/>
        <v>8501.7199999999975</v>
      </c>
      <c r="R18" s="59">
        <f t="shared" si="7"/>
        <v>14956.394666666669</v>
      </c>
      <c r="S18" s="60">
        <f t="shared" si="7"/>
        <v>8205.32</v>
      </c>
      <c r="T18" s="59">
        <f t="shared" si="7"/>
        <v>14354.368000000002</v>
      </c>
      <c r="U18" s="60">
        <f t="shared" si="7"/>
        <v>1523.97</v>
      </c>
      <c r="V18" s="59">
        <f t="shared" si="7"/>
        <v>21797.301333333337</v>
      </c>
      <c r="W18" s="60">
        <f t="shared" si="7"/>
        <v>6698.62</v>
      </c>
      <c r="X18" s="59">
        <f t="shared" si="7"/>
        <v>16277.674666666668</v>
      </c>
      <c r="Y18" s="60">
        <f t="shared" si="7"/>
        <v>8417.0599999999977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81</v>
      </c>
      <c r="AH18" s="59">
        <f>I18+J18+K18+L18+M18+N18+O18+P18+Q18+R18+S18+T18+U18+V18+W18+X18+Y18+Z18+AA18+AB18+AC18+AD18+AE18+AF18</f>
        <v>109996.49266666667</v>
      </c>
    </row>
    <row r="19" spans="1:34" ht="42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42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42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42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42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42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42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42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42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16211.362224497116</v>
      </c>
      <c r="Q27" s="5">
        <f t="shared" si="20"/>
        <v>14877.321923861018</v>
      </c>
      <c r="R27" s="6">
        <f t="shared" si="20"/>
        <v>26172.48018945791</v>
      </c>
      <c r="S27" s="5">
        <f t="shared" si="20"/>
        <v>14358.645912626542</v>
      </c>
      <c r="T27" s="6">
        <f t="shared" si="20"/>
        <v>25118.982247071079</v>
      </c>
      <c r="U27" s="5">
        <f t="shared" si="20"/>
        <v>2666.8241593826287</v>
      </c>
      <c r="V27" s="6">
        <f t="shared" si="20"/>
        <v>38143.513195848034</v>
      </c>
      <c r="W27" s="5">
        <f t="shared" si="20"/>
        <v>11722.042855517933</v>
      </c>
      <c r="X27" s="6">
        <f t="shared" si="20"/>
        <v>28484.613253303705</v>
      </c>
      <c r="Y27" s="5">
        <f t="shared" si="20"/>
        <v>14729.17377571287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192484.95973727887</v>
      </c>
    </row>
    <row r="28" spans="1:34" ht="42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1.2508767148531726E-2</v>
      </c>
      <c r="Q28" s="65">
        <f t="shared" si="21"/>
        <v>1.1479415064707576E-2</v>
      </c>
      <c r="R28" s="43">
        <f t="shared" si="21"/>
        <v>2.0194814961001475E-2</v>
      </c>
      <c r="S28" s="65">
        <f t="shared" si="21"/>
        <v>1.1079202093076035E-2</v>
      </c>
      <c r="T28" s="43">
        <f t="shared" si="21"/>
        <v>1.9381930746196822E-2</v>
      </c>
      <c r="U28" s="65">
        <f t="shared" si="21"/>
        <v>2.0577346908816582E-3</v>
      </c>
      <c r="V28" s="43">
        <f t="shared" si="21"/>
        <v>2.943172314494447E-2</v>
      </c>
      <c r="W28" s="65">
        <f t="shared" si="21"/>
        <v>9.0447861539490228E-3</v>
      </c>
      <c r="X28" s="43">
        <f t="shared" si="21"/>
        <v>2.1978868251005944E-2</v>
      </c>
      <c r="Y28" s="65">
        <f t="shared" si="21"/>
        <v>1.1365103222000671E-2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F888-2A88-4EA1-B858-A6DF6F1FD3CF}">
  <sheetPr>
    <tabColor rgb="FF00B050"/>
    <pageSetUpPr fitToPage="1"/>
  </sheetPr>
  <dimension ref="A1:AH29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87" t="s">
        <v>65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0.59000000000000008</v>
      </c>
      <c r="G7" s="34">
        <f>E7*F7</f>
        <v>0.56222993827160495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728.65000000000009</v>
      </c>
      <c r="R7" s="38"/>
      <c r="S7" s="40"/>
      <c r="T7" s="38"/>
      <c r="U7" s="39">
        <f>G7*15*86.4</f>
        <v>728.65000000000009</v>
      </c>
      <c r="V7" s="38"/>
      <c r="W7" s="39">
        <f>G7*15*86.4</f>
        <v>728.65000000000009</v>
      </c>
      <c r="X7" s="38"/>
      <c r="Y7" s="39">
        <f>G7*15*86.4</f>
        <v>728.65000000000009</v>
      </c>
      <c r="Z7" s="41"/>
      <c r="AA7" s="42"/>
      <c r="AB7" s="41"/>
      <c r="AC7" s="42"/>
      <c r="AD7" s="41"/>
      <c r="AE7" s="42"/>
      <c r="AF7" s="41"/>
      <c r="AG7" s="61">
        <f>F7*H7</f>
        <v>2.3600000000000003</v>
      </c>
      <c r="AH7" s="56">
        <f>I7+J7+K7+L7+M7+N7+O7+P7+Q7+R7+S7+T7+U7+V7+W7+X7+Y7+Z7+AA7+AB7+AC7+AD7+AE7+AF7</f>
        <v>2914.6000000000004</v>
      </c>
    </row>
    <row r="8" spans="1:34" ht="37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6.17</v>
      </c>
      <c r="G8" s="21">
        <f t="shared" ref="G8:G16" si="3">E8*F8</f>
        <v>5.8795910493827162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8127.9466666666676</v>
      </c>
      <c r="Q8" s="15">
        <f>G8*15*86.4</f>
        <v>7619.9500000000007</v>
      </c>
      <c r="R8" s="18"/>
      <c r="S8" s="15">
        <f>G8*15*86.4</f>
        <v>7619.9500000000007</v>
      </c>
      <c r="T8" s="18"/>
      <c r="U8" s="17"/>
      <c r="V8" s="14">
        <f>G8*16*86.4</f>
        <v>8127.9466666666676</v>
      </c>
      <c r="W8" s="17"/>
      <c r="X8" s="14">
        <f>G8*16*86.4</f>
        <v>8127.9466666666676</v>
      </c>
      <c r="Y8" s="15">
        <f>G8*15*86.4</f>
        <v>7619.9500000000007</v>
      </c>
      <c r="Z8" s="13"/>
      <c r="AA8" s="12"/>
      <c r="AB8" s="13"/>
      <c r="AC8" s="12"/>
      <c r="AD8" s="13"/>
      <c r="AE8" s="12"/>
      <c r="AF8" s="13"/>
      <c r="AG8" s="19">
        <f>F8*H8</f>
        <v>37.019999999999996</v>
      </c>
      <c r="AH8" s="57">
        <f>I8+J8+K8+L8+M8+N8+O8+P8+Q8+R8+S8+T8+U8+V8+W8+X8+Y8+Z8+AA8+AB8+AC8+AD8+AE8+AF8</f>
        <v>47243.69</v>
      </c>
    </row>
    <row r="9" spans="1:34" ht="37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7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7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6.4000000000000012</v>
      </c>
      <c r="G11" s="21">
        <f t="shared" si="3"/>
        <v>6.9679012345679023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9632.4266666666681</v>
      </c>
      <c r="S11" s="17"/>
      <c r="T11" s="14">
        <f>G11*16*86.4</f>
        <v>9632.4266666666681</v>
      </c>
      <c r="U11" s="17"/>
      <c r="V11" s="14">
        <f>G11*16*86.4</f>
        <v>9632.4266666666681</v>
      </c>
      <c r="W11" s="17"/>
      <c r="X11" s="14">
        <f>G11*16*86.4</f>
        <v>9632.4266666666681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25.600000000000005</v>
      </c>
      <c r="AH11" s="57">
        <f t="shared" si="6"/>
        <v>38529.706666666672</v>
      </c>
    </row>
    <row r="12" spans="1:34" ht="37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0.6</v>
      </c>
      <c r="G12" s="21">
        <f t="shared" si="3"/>
        <v>0.57175925925925919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790.4</v>
      </c>
      <c r="S12" s="17"/>
      <c r="T12" s="14">
        <f>G12*16*86.4</f>
        <v>790.4</v>
      </c>
      <c r="U12" s="17"/>
      <c r="V12" s="14">
        <f>G12*16*86.4</f>
        <v>790.4</v>
      </c>
      <c r="W12" s="15">
        <f>G12*15*86.4</f>
        <v>740.99999999999989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2.4</v>
      </c>
      <c r="AH12" s="57">
        <f t="shared" si="6"/>
        <v>3112.2</v>
      </c>
    </row>
    <row r="13" spans="1:34" ht="37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1.2100000000000002</v>
      </c>
      <c r="G13" s="21">
        <f t="shared" si="3"/>
        <v>1.317368827160494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1707.3100000000004</v>
      </c>
      <c r="R13" s="18"/>
      <c r="S13" s="15">
        <f>G13*15*86.4</f>
        <v>1707.3100000000004</v>
      </c>
      <c r="T13" s="18"/>
      <c r="U13" s="17"/>
      <c r="V13" s="14">
        <f>G13*16*86.4</f>
        <v>1821.1306666666669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3.6300000000000008</v>
      </c>
      <c r="AH13" s="57">
        <f t="shared" si="6"/>
        <v>5235.7506666666677</v>
      </c>
    </row>
    <row r="14" spans="1:34" ht="37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7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2.3800000000000003</v>
      </c>
      <c r="G15" s="21">
        <f t="shared" si="3"/>
        <v>2.5911882716049388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3582.0586666666677</v>
      </c>
      <c r="Q15" s="15">
        <f>G15*15*86.4</f>
        <v>3358.1800000000007</v>
      </c>
      <c r="R15" s="18"/>
      <c r="S15" s="15">
        <f>G15*15*86.4</f>
        <v>3358.1800000000007</v>
      </c>
      <c r="T15" s="18"/>
      <c r="U15" s="39">
        <f>G15*15*86.4</f>
        <v>3358.1800000000007</v>
      </c>
      <c r="V15" s="18"/>
      <c r="W15" s="15">
        <f>G15*15*86.4</f>
        <v>3358.1800000000007</v>
      </c>
      <c r="X15" s="18"/>
      <c r="Y15" s="15">
        <f>G15*15*86.4</f>
        <v>3358.1800000000007</v>
      </c>
      <c r="Z15" s="13"/>
      <c r="AA15" s="12"/>
      <c r="AB15" s="13"/>
      <c r="AC15" s="12"/>
      <c r="AD15" s="13"/>
      <c r="AE15" s="12"/>
      <c r="AF15" s="13"/>
      <c r="AG15" s="19">
        <f t="shared" si="5"/>
        <v>14.280000000000001</v>
      </c>
      <c r="AH15" s="57">
        <f t="shared" si="6"/>
        <v>20372.958666666669</v>
      </c>
    </row>
    <row r="16" spans="1:34" ht="37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1.7200000000000002</v>
      </c>
      <c r="G16" s="46">
        <f t="shared" si="3"/>
        <v>1.8726234567901237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2426.9200000000005</v>
      </c>
      <c r="R16" s="50"/>
      <c r="S16" s="15">
        <f>G16*15*86.4</f>
        <v>2426.9200000000005</v>
      </c>
      <c r="T16" s="50"/>
      <c r="U16" s="39">
        <f>G16*15*86.4</f>
        <v>2426.9200000000005</v>
      </c>
      <c r="V16" s="50"/>
      <c r="W16" s="51">
        <f>G16*15*86.4</f>
        <v>2426.9200000000005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6.8800000000000008</v>
      </c>
      <c r="AH16" s="58">
        <f t="shared" si="6"/>
        <v>9707.6800000000021</v>
      </c>
    </row>
    <row r="17" spans="1:34" ht="37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7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11710.005333333334</v>
      </c>
      <c r="Q18" s="60">
        <f t="shared" si="7"/>
        <v>15841.01</v>
      </c>
      <c r="R18" s="59">
        <f t="shared" si="7"/>
        <v>10422.826666666668</v>
      </c>
      <c r="S18" s="60">
        <f t="shared" si="7"/>
        <v>15112.360000000002</v>
      </c>
      <c r="T18" s="59">
        <f t="shared" si="7"/>
        <v>10422.826666666668</v>
      </c>
      <c r="U18" s="60">
        <f t="shared" si="7"/>
        <v>6513.7500000000018</v>
      </c>
      <c r="V18" s="59">
        <f t="shared" si="7"/>
        <v>20371.904000000006</v>
      </c>
      <c r="W18" s="60">
        <f t="shared" si="7"/>
        <v>7254.7500000000018</v>
      </c>
      <c r="X18" s="59">
        <f t="shared" si="7"/>
        <v>17760.373333333337</v>
      </c>
      <c r="Y18" s="60">
        <f t="shared" si="7"/>
        <v>11706.78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92.17</v>
      </c>
      <c r="AH18" s="59">
        <f>I18+J18+K18+L18+M18+N18+O18+P18+Q18+R18+S18+T18+U18+V18+W18+X18+Y18+Z18+AA18+AB18+AC18+AD18+AE18+AF18</f>
        <v>127116.58600000002</v>
      </c>
    </row>
    <row r="19" spans="1:34" ht="37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7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7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7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20491.561598609402</v>
      </c>
      <c r="Q27" s="5">
        <f t="shared" si="20"/>
        <v>27720.485427548978</v>
      </c>
      <c r="R27" s="6">
        <f t="shared" si="20"/>
        <v>18239.10310814792</v>
      </c>
      <c r="S27" s="5">
        <f t="shared" si="20"/>
        <v>26445.406899930884</v>
      </c>
      <c r="T27" s="6">
        <f t="shared" si="20"/>
        <v>18239.10310814792</v>
      </c>
      <c r="U27" s="5">
        <f t="shared" si="20"/>
        <v>11398.535317741558</v>
      </c>
      <c r="V27" s="6">
        <f t="shared" si="20"/>
        <v>35649.183225275847</v>
      </c>
      <c r="W27" s="5">
        <f t="shared" si="20"/>
        <v>12695.225345827761</v>
      </c>
      <c r="X27" s="6">
        <f t="shared" si="20"/>
        <v>31079.21591959706</v>
      </c>
      <c r="Y27" s="5">
        <f t="shared" si="20"/>
        <v>20485.91752631441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222443.73747714175</v>
      </c>
    </row>
    <row r="28" spans="1:34" ht="37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1.5811390122383799E-2</v>
      </c>
      <c r="Q28" s="65">
        <f t="shared" si="21"/>
        <v>2.1389263447182852E-2</v>
      </c>
      <c r="R28" s="43">
        <f t="shared" si="21"/>
        <v>1.4073382027891913E-2</v>
      </c>
      <c r="S28" s="65">
        <f t="shared" si="21"/>
        <v>2.0405406558588645E-2</v>
      </c>
      <c r="T28" s="43">
        <f t="shared" si="21"/>
        <v>1.4073382027891913E-2</v>
      </c>
      <c r="U28" s="65">
        <f t="shared" si="21"/>
        <v>8.7951661402326832E-3</v>
      </c>
      <c r="V28" s="43">
        <f t="shared" si="21"/>
        <v>2.7507085821972106E-2</v>
      </c>
      <c r="W28" s="65">
        <f t="shared" si="21"/>
        <v>9.7956985693115443E-3</v>
      </c>
      <c r="X28" s="43">
        <f t="shared" si="21"/>
        <v>2.398087648117057E-2</v>
      </c>
      <c r="Y28" s="65">
        <f t="shared" si="21"/>
        <v>1.5807035128329022E-2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  <row r="29" spans="1:34" ht="37.5" customHeight="1" x14ac:dyDescent="0.25"/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ED768-E30C-4587-869F-2FDEE156E85E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1" width="14.7109375" style="1" bestFit="1" customWidth="1"/>
    <col min="22" max="22" width="15.85546875" style="1" bestFit="1" customWidth="1"/>
    <col min="23" max="25" width="14.7109375" style="1" bestFit="1" customWidth="1"/>
    <col min="26" max="32" width="11.140625" style="1" bestFit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19.5" x14ac:dyDescent="0.35">
      <c r="A1" s="87" t="s">
        <v>66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23</v>
      </c>
      <c r="G7" s="34">
        <f>E7*F7</f>
        <v>21.917438271604937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28404.999999999996</v>
      </c>
      <c r="R7" s="38"/>
      <c r="S7" s="40"/>
      <c r="T7" s="38"/>
      <c r="U7" s="39">
        <f>G7*15*86.4</f>
        <v>28404.999999999996</v>
      </c>
      <c r="V7" s="38"/>
      <c r="W7" s="39">
        <f>G7*15*86.4</f>
        <v>28404.999999999996</v>
      </c>
      <c r="X7" s="38"/>
      <c r="Y7" s="39">
        <f>G7*15*86.4</f>
        <v>28404.999999999996</v>
      </c>
      <c r="Z7" s="41"/>
      <c r="AA7" s="42"/>
      <c r="AB7" s="41"/>
      <c r="AC7" s="42"/>
      <c r="AD7" s="41"/>
      <c r="AE7" s="42"/>
      <c r="AF7" s="41"/>
      <c r="AG7" s="61">
        <f>F7*H7</f>
        <v>92</v>
      </c>
      <c r="AH7" s="56">
        <f>I7+J7+K7+L7+M7+N7+O7+P7+Q7+R7+S7+T7+U7+V7+W7+X7+Y7+Z7+AA7+AB7+AC7+AD7+AE7+AF7</f>
        <v>113619.99999999999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584.37999999999931</v>
      </c>
      <c r="G8" s="21">
        <f t="shared" ref="G8:G16" si="3">E8*F8</f>
        <v>556.87445987654257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769823.25333333248</v>
      </c>
      <c r="Q8" s="15">
        <f>G8*15*86.4</f>
        <v>721709.29999999923</v>
      </c>
      <c r="R8" s="18"/>
      <c r="S8" s="15">
        <f>G8*15*86.4</f>
        <v>721709.29999999923</v>
      </c>
      <c r="T8" s="18"/>
      <c r="U8" s="17"/>
      <c r="V8" s="14">
        <f>G8*16*86.4</f>
        <v>769823.25333333248</v>
      </c>
      <c r="W8" s="17"/>
      <c r="X8" s="14">
        <f>G8*16*86.4</f>
        <v>769823.25333333248</v>
      </c>
      <c r="Y8" s="15">
        <f>G8*15*86.4</f>
        <v>721709.29999999923</v>
      </c>
      <c r="Z8" s="13"/>
      <c r="AA8" s="12"/>
      <c r="AB8" s="13"/>
      <c r="AC8" s="12"/>
      <c r="AD8" s="13"/>
      <c r="AE8" s="12"/>
      <c r="AF8" s="13"/>
      <c r="AG8" s="19">
        <f>F8*H8</f>
        <v>3506.2799999999961</v>
      </c>
      <c r="AH8" s="57">
        <f>I8+J8+K8+L8+M8+N8+O8+P8+Q8+R8+S8+T8+U8+V8+W8+X8+Y8+Z8+AA8+AB8+AC8+AD8+AE8+AF8</f>
        <v>4474597.6599999955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298.46000000000004</v>
      </c>
      <c r="G11" s="21">
        <f t="shared" si="3"/>
        <v>324.9437191358025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449202.19733333337</v>
      </c>
      <c r="S11" s="17"/>
      <c r="T11" s="14">
        <f>G11*16*86.4</f>
        <v>449202.19733333337</v>
      </c>
      <c r="U11" s="17"/>
      <c r="V11" s="14">
        <f>G11*16*86.4</f>
        <v>449202.19733333337</v>
      </c>
      <c r="W11" s="17"/>
      <c r="X11" s="14">
        <f>G11*16*86.4</f>
        <v>449202.19733333337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1193.8400000000001</v>
      </c>
      <c r="AH11" s="57">
        <f t="shared" si="6"/>
        <v>1796808.7893333335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47.009999999999977</v>
      </c>
      <c r="G12" s="21">
        <f t="shared" si="3"/>
        <v>44.797337962962942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61927.839999999975</v>
      </c>
      <c r="S12" s="17"/>
      <c r="T12" s="14">
        <f>G12*16*86.4</f>
        <v>61927.839999999975</v>
      </c>
      <c r="U12" s="17"/>
      <c r="V12" s="14">
        <f>G12*16*86.4</f>
        <v>61927.839999999975</v>
      </c>
      <c r="W12" s="15">
        <f>G12*15*86.4</f>
        <v>58057.349999999977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188.03999999999991</v>
      </c>
      <c r="AH12" s="57">
        <f t="shared" si="6"/>
        <v>243840.86999999991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1.42</v>
      </c>
      <c r="G13" s="21">
        <f t="shared" si="3"/>
        <v>1.5460030864197529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2003.62</v>
      </c>
      <c r="R13" s="18"/>
      <c r="S13" s="15">
        <f>G13*15*86.4</f>
        <v>2003.62</v>
      </c>
      <c r="T13" s="18"/>
      <c r="U13" s="17"/>
      <c r="V13" s="14">
        <f>G13*16*86.4</f>
        <v>2137.1946666666668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4.26</v>
      </c>
      <c r="AH13" s="57">
        <f t="shared" si="6"/>
        <v>6144.4346666666661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7.27</v>
      </c>
      <c r="G15" s="21">
        <f t="shared" si="3"/>
        <v>7.9151003086419749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10941.834666666668</v>
      </c>
      <c r="Q15" s="15">
        <f>G15*15*86.4</f>
        <v>10257.970000000001</v>
      </c>
      <c r="R15" s="18"/>
      <c r="S15" s="15">
        <f>G15*15*86.4</f>
        <v>10257.970000000001</v>
      </c>
      <c r="T15" s="18"/>
      <c r="U15" s="39">
        <f>G15*15*86.4</f>
        <v>10257.970000000001</v>
      </c>
      <c r="V15" s="18"/>
      <c r="W15" s="15">
        <f>G15*15*86.4</f>
        <v>10257.970000000001</v>
      </c>
      <c r="X15" s="18"/>
      <c r="Y15" s="15">
        <f>G15*15*86.4</f>
        <v>10257.970000000001</v>
      </c>
      <c r="Z15" s="13"/>
      <c r="AA15" s="12"/>
      <c r="AB15" s="13"/>
      <c r="AC15" s="12"/>
      <c r="AD15" s="13"/>
      <c r="AE15" s="12"/>
      <c r="AF15" s="13"/>
      <c r="AG15" s="19">
        <f t="shared" si="5"/>
        <v>43.62</v>
      </c>
      <c r="AH15" s="57">
        <f t="shared" si="6"/>
        <v>62231.684666666675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1.3800000000000001</v>
      </c>
      <c r="G16" s="46">
        <f t="shared" si="3"/>
        <v>1.5024537037037038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1947.1800000000003</v>
      </c>
      <c r="R16" s="50"/>
      <c r="S16" s="15">
        <f>G16*15*86.4</f>
        <v>1947.1800000000003</v>
      </c>
      <c r="T16" s="50"/>
      <c r="U16" s="39">
        <f>G16*15*86.4</f>
        <v>1947.1800000000003</v>
      </c>
      <c r="V16" s="50"/>
      <c r="W16" s="51">
        <f>G16*15*86.4</f>
        <v>1947.1800000000003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5.5200000000000005</v>
      </c>
      <c r="AH16" s="58">
        <f t="shared" si="6"/>
        <v>7788.7200000000012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4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780765.08799999917</v>
      </c>
      <c r="Q18" s="60">
        <f t="shared" si="7"/>
        <v>764323.06999999925</v>
      </c>
      <c r="R18" s="59">
        <f t="shared" si="7"/>
        <v>511130.03733333334</v>
      </c>
      <c r="S18" s="60">
        <f t="shared" si="7"/>
        <v>735918.06999999925</v>
      </c>
      <c r="T18" s="59">
        <f t="shared" si="7"/>
        <v>511130.03733333334</v>
      </c>
      <c r="U18" s="60">
        <f t="shared" si="7"/>
        <v>40610.15</v>
      </c>
      <c r="V18" s="59">
        <f t="shared" si="7"/>
        <v>1283090.4853333326</v>
      </c>
      <c r="W18" s="60">
        <f t="shared" si="7"/>
        <v>98667.499999999971</v>
      </c>
      <c r="X18" s="59">
        <f t="shared" si="7"/>
        <v>1219025.4506666658</v>
      </c>
      <c r="Y18" s="60">
        <f t="shared" si="7"/>
        <v>760372.2699999992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5033.5599999999968</v>
      </c>
      <c r="AH18" s="59">
        <f>I18+J18+K18+L18+M18+N18+O18+P18+Q18+R18+S18+T18+U18+V18+W18+X18+Y18+Z18+AA18+AB18+AC18+AD18+AE18+AF18</f>
        <v>6705032.1586666629</v>
      </c>
    </row>
    <row r="19" spans="1:34" ht="34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4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4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4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1366275.7137482378</v>
      </c>
      <c r="Q27" s="5">
        <f t="shared" si="20"/>
        <v>1337503.5129625243</v>
      </c>
      <c r="R27" s="6">
        <f t="shared" si="20"/>
        <v>894436.19765919168</v>
      </c>
      <c r="S27" s="5">
        <f t="shared" si="20"/>
        <v>1287797.0618858866</v>
      </c>
      <c r="T27" s="6">
        <f t="shared" si="20"/>
        <v>894436.19765919168</v>
      </c>
      <c r="U27" s="5">
        <f t="shared" si="20"/>
        <v>71064.47576799574</v>
      </c>
      <c r="V27" s="6">
        <f t="shared" si="20"/>
        <v>2245304.5040000221</v>
      </c>
      <c r="W27" s="5">
        <f t="shared" si="20"/>
        <v>172660.13946854955</v>
      </c>
      <c r="X27" s="6">
        <f t="shared" si="20"/>
        <v>2133195.8783572912</v>
      </c>
      <c r="Y27" s="5">
        <f t="shared" si="20"/>
        <v>1330589.9327156106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11733263.614224501</v>
      </c>
    </row>
    <row r="28" spans="1:34" ht="34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1.0542250877687021</v>
      </c>
      <c r="Q28" s="65">
        <f t="shared" si="21"/>
        <v>1.0320243155575033</v>
      </c>
      <c r="R28" s="43">
        <f t="shared" si="21"/>
        <v>0.69015138708270962</v>
      </c>
      <c r="S28" s="65">
        <f t="shared" si="21"/>
        <v>0.99367057244281376</v>
      </c>
      <c r="T28" s="43">
        <f t="shared" si="21"/>
        <v>0.69015138708270962</v>
      </c>
      <c r="U28" s="65">
        <f t="shared" si="21"/>
        <v>5.4833700438268317E-2</v>
      </c>
      <c r="V28" s="43">
        <f t="shared" si="21"/>
        <v>1.7324880432098935</v>
      </c>
      <c r="W28" s="65">
        <f t="shared" si="21"/>
        <v>0.13322541625659687</v>
      </c>
      <c r="X28" s="43">
        <f t="shared" si="21"/>
        <v>1.6459844740411198</v>
      </c>
      <c r="Y28" s="65">
        <f t="shared" si="21"/>
        <v>1.0266897628978477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DDA45-0294-44B2-A327-B05D3D836ED5}">
  <sheetPr>
    <tabColor rgb="FF00B050"/>
    <pageSetUpPr fitToPage="1"/>
  </sheetPr>
  <dimension ref="A1:AH28"/>
  <sheetViews>
    <sheetView tabSelected="1" view="pageBreakPreview" zoomScale="60" zoomScaleNormal="90" workbookViewId="0">
      <selection activeCell="T15" sqref="T15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85546875" style="2" customWidth="1"/>
    <col min="35" max="16384" width="9.140625" style="1"/>
  </cols>
  <sheetData>
    <row r="1" spans="1:34" ht="19.5" x14ac:dyDescent="0.35">
      <c r="A1" s="87" t="s">
        <v>67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14.5</v>
      </c>
      <c r="G7" s="34">
        <f>E7*F7</f>
        <v>13.817515432098764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17907.5</v>
      </c>
      <c r="R7" s="38"/>
      <c r="S7" s="40"/>
      <c r="T7" s="38"/>
      <c r="U7" s="39">
        <f>G7*15*86.4</f>
        <v>17907.5</v>
      </c>
      <c r="V7" s="38"/>
      <c r="W7" s="39">
        <f>G7*15*86.4</f>
        <v>17907.5</v>
      </c>
      <c r="X7" s="38"/>
      <c r="Y7" s="39">
        <f>G7*15*86.4</f>
        <v>17907.5</v>
      </c>
      <c r="Z7" s="41"/>
      <c r="AA7" s="42"/>
      <c r="AB7" s="41"/>
      <c r="AC7" s="42"/>
      <c r="AD7" s="41"/>
      <c r="AE7" s="42"/>
      <c r="AF7" s="41"/>
      <c r="AG7" s="61">
        <f>F7*H7</f>
        <v>58</v>
      </c>
      <c r="AH7" s="56">
        <f>I7+J7+K7+L7+M7+N7+O7+P7+Q7+R7+S7+T7+U7+V7+W7+X7+Y7+Z7+AA7+AB7+AC7+AD7+AE7+AF7</f>
        <v>71630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132.92000000000002</v>
      </c>
      <c r="G8" s="21">
        <f t="shared" ref="G8:G16" si="3">E8*F8</f>
        <v>126.66373456790124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175099.94666666668</v>
      </c>
      <c r="Q8" s="15">
        <f>G8*15*86.4</f>
        <v>164156.20000000004</v>
      </c>
      <c r="R8" s="18"/>
      <c r="S8" s="15">
        <f>G8*15*86.4</f>
        <v>164156.20000000004</v>
      </c>
      <c r="T8" s="18"/>
      <c r="U8" s="17"/>
      <c r="V8" s="14">
        <f>G8*16*86.4</f>
        <v>175099.94666666668</v>
      </c>
      <c r="W8" s="17"/>
      <c r="X8" s="14">
        <f>G8*16*86.4</f>
        <v>175099.94666666668</v>
      </c>
      <c r="Y8" s="15">
        <f>G8*15*86.4</f>
        <v>164156.20000000004</v>
      </c>
      <c r="Z8" s="13"/>
      <c r="AA8" s="12"/>
      <c r="AB8" s="13"/>
      <c r="AC8" s="12"/>
      <c r="AD8" s="13"/>
      <c r="AE8" s="12"/>
      <c r="AF8" s="13"/>
      <c r="AG8" s="19">
        <f>F8*H8</f>
        <v>797.5200000000001</v>
      </c>
      <c r="AH8" s="57">
        <f>I8+J8+K8+L8+M8+N8+O8+P8+Q8+R8+S8+T8+U8+V8+W8+X8+Y8+Z8+AA8+AB8+AC8+AD8+AE8+AF8</f>
        <v>1017768.4400000002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141.56000000000003</v>
      </c>
      <c r="G11" s="21">
        <f t="shared" si="3"/>
        <v>154.1212654320988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213057.23733333338</v>
      </c>
      <c r="S11" s="17"/>
      <c r="T11" s="14">
        <f>G11*16*86.4</f>
        <v>213057.23733333338</v>
      </c>
      <c r="U11" s="17"/>
      <c r="V11" s="14">
        <f>G11*16*86.4</f>
        <v>213057.23733333338</v>
      </c>
      <c r="W11" s="17"/>
      <c r="X11" s="14">
        <f>G11*16*86.4</f>
        <v>213057.23733333338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566.24000000000012</v>
      </c>
      <c r="AH11" s="57">
        <f t="shared" si="6"/>
        <v>852228.94933333353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3.37</v>
      </c>
      <c r="G12" s="21">
        <f t="shared" si="3"/>
        <v>3.2113811728395061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4439.4133333333339</v>
      </c>
      <c r="S12" s="17"/>
      <c r="T12" s="14">
        <f>G12*16*86.4</f>
        <v>4439.4133333333339</v>
      </c>
      <c r="U12" s="17"/>
      <c r="V12" s="14">
        <f>G12*16*86.4</f>
        <v>4439.4133333333339</v>
      </c>
      <c r="W12" s="15">
        <f>G12*15*86.4</f>
        <v>4161.95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13.48</v>
      </c>
      <c r="AH12" s="57">
        <f t="shared" si="6"/>
        <v>17480.190000000002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0.9</v>
      </c>
      <c r="G13" s="21">
        <f t="shared" si="3"/>
        <v>0.97986111111111118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1269.9000000000001</v>
      </c>
      <c r="R13" s="18"/>
      <c r="S13" s="15">
        <f>G13*15*86.4</f>
        <v>1269.9000000000001</v>
      </c>
      <c r="T13" s="18"/>
      <c r="U13" s="17"/>
      <c r="V13" s="14">
        <f>G13*16*86.4</f>
        <v>1354.5600000000002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2.7</v>
      </c>
      <c r="AH13" s="57">
        <f t="shared" si="6"/>
        <v>3894.3600000000006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66"/>
      <c r="G15" s="21">
        <f t="shared" si="3"/>
        <v>0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0</v>
      </c>
      <c r="Q15" s="15">
        <f>G15*15*86.4</f>
        <v>0</v>
      </c>
      <c r="R15" s="18"/>
      <c r="S15" s="15">
        <f>G15*15*86.4</f>
        <v>0</v>
      </c>
      <c r="T15" s="18"/>
      <c r="U15" s="39">
        <f>G15*15*86.4</f>
        <v>0</v>
      </c>
      <c r="V15" s="18"/>
      <c r="W15" s="15">
        <f>G15*15*86.4</f>
        <v>0</v>
      </c>
      <c r="X15" s="18"/>
      <c r="Y15" s="15">
        <f>G15*15*86.4</f>
        <v>0</v>
      </c>
      <c r="Z15" s="13"/>
      <c r="AA15" s="12"/>
      <c r="AB15" s="13"/>
      <c r="AC15" s="12"/>
      <c r="AD15" s="13"/>
      <c r="AE15" s="12"/>
      <c r="AF15" s="13"/>
      <c r="AG15" s="19">
        <f t="shared" si="5"/>
        <v>0</v>
      </c>
      <c r="AH15" s="57">
        <f t="shared" si="6"/>
        <v>0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7"/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4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175099.94666666668</v>
      </c>
      <c r="Q18" s="60">
        <f t="shared" si="7"/>
        <v>183333.60000000003</v>
      </c>
      <c r="R18" s="59">
        <f t="shared" si="7"/>
        <v>217496.65066666671</v>
      </c>
      <c r="S18" s="60">
        <f t="shared" si="7"/>
        <v>165426.10000000003</v>
      </c>
      <c r="T18" s="59">
        <f t="shared" si="7"/>
        <v>217496.65066666671</v>
      </c>
      <c r="U18" s="60">
        <f t="shared" si="7"/>
        <v>17907.5</v>
      </c>
      <c r="V18" s="59">
        <f t="shared" si="7"/>
        <v>393951.15733333339</v>
      </c>
      <c r="W18" s="60">
        <f t="shared" si="7"/>
        <v>22069.45</v>
      </c>
      <c r="X18" s="59">
        <f t="shared" si="7"/>
        <v>388157.18400000007</v>
      </c>
      <c r="Y18" s="60">
        <f t="shared" si="7"/>
        <v>182063.70000000004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1437.9400000000003</v>
      </c>
      <c r="AH18" s="59">
        <f>I18+J18+K18+L18+M18+N18+O18+P18+Q18+R18+S18+T18+U18+V18+W18+X18+Y18+Z18+AA18+AB18+AC18+AD18+AE18+AF18</f>
        <v>1963001.9393333334</v>
      </c>
    </row>
    <row r="19" spans="1:34" ht="34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4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4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4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306410.73517016514</v>
      </c>
      <c r="Q27" s="5">
        <f t="shared" si="20"/>
        <v>320818.96212300193</v>
      </c>
      <c r="R27" s="6">
        <f t="shared" si="20"/>
        <v>380601.53584563395</v>
      </c>
      <c r="S27" s="5">
        <f t="shared" si="20"/>
        <v>289482.28644425207</v>
      </c>
      <c r="T27" s="6">
        <f t="shared" si="20"/>
        <v>380601.53584563395</v>
      </c>
      <c r="U27" s="5">
        <f t="shared" si="20"/>
        <v>31336.67567874986</v>
      </c>
      <c r="V27" s="6">
        <f t="shared" si="20"/>
        <v>689382.64138616936</v>
      </c>
      <c r="W27" s="5">
        <f t="shared" si="20"/>
        <v>38619.751336500689</v>
      </c>
      <c r="X27" s="6">
        <f t="shared" si="20"/>
        <v>679243.65698086482</v>
      </c>
      <c r="Y27" s="5">
        <f t="shared" si="20"/>
        <v>318596.73990077968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3435094.5207117507</v>
      </c>
    </row>
    <row r="28" spans="1:34" ht="34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0.23642803639673235</v>
      </c>
      <c r="Q28" s="65">
        <f t="shared" si="21"/>
        <v>0.24754549546527926</v>
      </c>
      <c r="R28" s="43">
        <f t="shared" si="21"/>
        <v>0.29367402457224839</v>
      </c>
      <c r="S28" s="65">
        <f t="shared" si="21"/>
        <v>0.22336596176254017</v>
      </c>
      <c r="T28" s="43">
        <f t="shared" si="21"/>
        <v>0.29367402457224839</v>
      </c>
      <c r="U28" s="65">
        <f t="shared" si="21"/>
        <v>2.4179533702739089E-2</v>
      </c>
      <c r="V28" s="43">
        <f t="shared" si="21"/>
        <v>0.53193105045229117</v>
      </c>
      <c r="W28" s="65">
        <f t="shared" si="21"/>
        <v>2.9799190846065346E-2</v>
      </c>
      <c r="X28" s="43">
        <f t="shared" si="21"/>
        <v>0.52410776001609938</v>
      </c>
      <c r="Y28" s="65">
        <f t="shared" si="21"/>
        <v>0.24583081782467567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5CB7C-4DBB-43CF-A3FF-946B61F63614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140625" style="1" bestFit="1" customWidth="1"/>
    <col min="17" max="20" width="14.7109375" style="1" bestFit="1" customWidth="1"/>
    <col min="21" max="21" width="14.140625" style="1" bestFit="1" customWidth="1"/>
    <col min="22" max="22" width="14.7109375" style="1" bestFit="1" customWidth="1"/>
    <col min="23" max="23" width="13.7109375" style="1" bestFit="1" customWidth="1"/>
    <col min="24" max="24" width="14.7109375" style="1" bestFit="1" customWidth="1"/>
    <col min="25" max="25" width="14.140625" style="1" bestFit="1" customWidth="1"/>
    <col min="26" max="32" width="11.140625" style="1" bestFit="1" customWidth="1"/>
    <col min="33" max="33" width="11.28515625" style="2" customWidth="1"/>
    <col min="34" max="34" width="19" style="2" customWidth="1"/>
    <col min="35" max="16384" width="9.140625" style="1"/>
  </cols>
  <sheetData>
    <row r="1" spans="1:34" ht="19.5" x14ac:dyDescent="0.35">
      <c r="A1" s="87" t="s">
        <v>54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 t="shared" ref="B6:AH6" si="0">A6+1</f>
        <v>2</v>
      </c>
      <c r="C6" s="11">
        <f t="shared" si="0"/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3.75" customHeight="1" x14ac:dyDescent="0.25">
      <c r="A7" s="44">
        <v>1</v>
      </c>
      <c r="B7" s="33" t="s">
        <v>16</v>
      </c>
      <c r="C7" s="34">
        <v>1235</v>
      </c>
      <c r="D7" s="34">
        <f t="shared" ref="D7:D16" si="1">C7/86.4</f>
        <v>14.293981481481481</v>
      </c>
      <c r="E7" s="34">
        <f t="shared" ref="E7:E16" si="2">D7/15</f>
        <v>0.95293209876543206</v>
      </c>
      <c r="F7" s="72">
        <v>111.27</v>
      </c>
      <c r="G7" s="34">
        <f t="shared" ref="G7:G16" si="3">E7*F7</f>
        <v>106.03275462962962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137418.45000000001</v>
      </c>
      <c r="R7" s="38"/>
      <c r="S7" s="40"/>
      <c r="T7" s="38"/>
      <c r="U7" s="39">
        <f>G7*15*86.4</f>
        <v>137418.45000000001</v>
      </c>
      <c r="V7" s="38"/>
      <c r="W7" s="39">
        <f>G7*15*86.4</f>
        <v>137418.45000000001</v>
      </c>
      <c r="X7" s="38"/>
      <c r="Y7" s="39">
        <f>G7*15*86.4</f>
        <v>137418.45000000001</v>
      </c>
      <c r="Z7" s="41"/>
      <c r="AA7" s="42"/>
      <c r="AB7" s="41"/>
      <c r="AC7" s="42"/>
      <c r="AD7" s="41"/>
      <c r="AE7" s="42"/>
      <c r="AF7" s="41"/>
      <c r="AG7" s="61">
        <f t="shared" ref="AG7:AG16" si="4">F7*H7</f>
        <v>445.08</v>
      </c>
      <c r="AH7" s="56">
        <f t="shared" ref="AH7:AH16" si="5">I7+J7+K7+L7+M7+N7+O7+P7+Q7+R7+S7+T7+U7+V7+W7+X7+Y7+Z7+AA7+AB7+AC7+AD7+AE7+AF7</f>
        <v>549673.80000000005</v>
      </c>
    </row>
    <row r="8" spans="1:34" ht="33.75" customHeight="1" x14ac:dyDescent="0.25">
      <c r="A8" s="31">
        <f t="shared" ref="A8:A28" si="6">A7+1</f>
        <v>2</v>
      </c>
      <c r="B8" s="29" t="s">
        <v>17</v>
      </c>
      <c r="C8" s="21">
        <v>1235</v>
      </c>
      <c r="D8" s="21">
        <f t="shared" si="1"/>
        <v>14.293981481481481</v>
      </c>
      <c r="E8" s="21">
        <f t="shared" si="2"/>
        <v>0.95293209876543206</v>
      </c>
      <c r="F8" s="72">
        <v>386.91000000000031</v>
      </c>
      <c r="G8" s="21">
        <f t="shared" si="3"/>
        <v>368.69895833333362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509689.44000000041</v>
      </c>
      <c r="Q8" s="15">
        <f>G8*15*86.4</f>
        <v>477833.85000000044</v>
      </c>
      <c r="R8" s="18"/>
      <c r="S8" s="15">
        <f>G8*15*86.4</f>
        <v>477833.85000000044</v>
      </c>
      <c r="T8" s="18"/>
      <c r="U8" s="17"/>
      <c r="V8" s="14">
        <f>G8*16*86.4</f>
        <v>509689.44000000041</v>
      </c>
      <c r="W8" s="17"/>
      <c r="X8" s="14">
        <f>G8*16*86.4</f>
        <v>509689.44000000041</v>
      </c>
      <c r="Y8" s="15">
        <f>G8*15*86.4</f>
        <v>477833.85000000044</v>
      </c>
      <c r="Z8" s="13"/>
      <c r="AA8" s="12"/>
      <c r="AB8" s="13"/>
      <c r="AC8" s="12"/>
      <c r="AD8" s="13"/>
      <c r="AE8" s="12"/>
      <c r="AF8" s="13"/>
      <c r="AG8" s="19">
        <f t="shared" si="4"/>
        <v>2321.4600000000019</v>
      </c>
      <c r="AH8" s="57">
        <f t="shared" si="5"/>
        <v>2962569.8700000029</v>
      </c>
    </row>
    <row r="9" spans="1:34" ht="33.75" customHeight="1" x14ac:dyDescent="0.25">
      <c r="A9" s="31">
        <f t="shared" si="6"/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si="4"/>
        <v>0</v>
      </c>
      <c r="AH9" s="57">
        <f t="shared" si="5"/>
        <v>0</v>
      </c>
    </row>
    <row r="10" spans="1:34" ht="33.75" customHeight="1" x14ac:dyDescent="0.25">
      <c r="A10" s="31">
        <f t="shared" si="6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4"/>
        <v>0</v>
      </c>
      <c r="AH10" s="57">
        <f t="shared" si="5"/>
        <v>0</v>
      </c>
    </row>
    <row r="11" spans="1:34" ht="33.75" customHeight="1" x14ac:dyDescent="0.25">
      <c r="A11" s="31">
        <f t="shared" si="6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91.720000000000041</v>
      </c>
      <c r="G11" s="21">
        <f t="shared" si="3"/>
        <v>99.85873456790128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138044.71466666672</v>
      </c>
      <c r="S11" s="17"/>
      <c r="T11" s="14">
        <f>G11*16*86.4</f>
        <v>138044.71466666672</v>
      </c>
      <c r="U11" s="17"/>
      <c r="V11" s="14">
        <f>G11*16*86.4</f>
        <v>138044.71466666672</v>
      </c>
      <c r="W11" s="17"/>
      <c r="X11" s="14">
        <f>G11*16*86.4</f>
        <v>138044.71466666672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4"/>
        <v>366.88000000000017</v>
      </c>
      <c r="AH11" s="57">
        <f t="shared" si="5"/>
        <v>552178.8586666669</v>
      </c>
    </row>
    <row r="12" spans="1:34" ht="33.75" customHeight="1" x14ac:dyDescent="0.25">
      <c r="A12" s="31">
        <f t="shared" si="6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28.580000000000005</v>
      </c>
      <c r="G12" s="21">
        <f t="shared" si="3"/>
        <v>27.234799382716055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37649.38666666668</v>
      </c>
      <c r="S12" s="17"/>
      <c r="T12" s="14">
        <f>G12*16*86.4</f>
        <v>37649.38666666668</v>
      </c>
      <c r="U12" s="17"/>
      <c r="V12" s="14">
        <f>G12*16*86.4</f>
        <v>37649.38666666668</v>
      </c>
      <c r="W12" s="15">
        <f>G12*15*86.4</f>
        <v>35296.30000000001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4"/>
        <v>114.32000000000002</v>
      </c>
      <c r="AH12" s="57">
        <f t="shared" si="5"/>
        <v>148244.46000000005</v>
      </c>
    </row>
    <row r="13" spans="1:34" ht="33.75" customHeight="1" x14ac:dyDescent="0.25">
      <c r="A13" s="31">
        <f t="shared" si="6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0.3</v>
      </c>
      <c r="G13" s="21">
        <f t="shared" si="3"/>
        <v>0.32662037037037034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423.3</v>
      </c>
      <c r="R13" s="18"/>
      <c r="S13" s="15">
        <f>G13*15*86.4</f>
        <v>423.3</v>
      </c>
      <c r="T13" s="18"/>
      <c r="U13" s="17"/>
      <c r="V13" s="14">
        <f>G13*16*86.4</f>
        <v>451.52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4"/>
        <v>0.89999999999999991</v>
      </c>
      <c r="AH13" s="57">
        <f t="shared" si="5"/>
        <v>1298.1199999999999</v>
      </c>
    </row>
    <row r="14" spans="1:34" ht="33.75" customHeight="1" thickBot="1" x14ac:dyDescent="0.3">
      <c r="A14" s="31">
        <f t="shared" si="6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4"/>
        <v>0</v>
      </c>
      <c r="AH14" s="57">
        <f t="shared" si="5"/>
        <v>0</v>
      </c>
    </row>
    <row r="15" spans="1:34" ht="33.75" customHeight="1" thickBot="1" x14ac:dyDescent="0.3">
      <c r="A15" s="31">
        <f t="shared" si="6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6.4200000000000017</v>
      </c>
      <c r="G15" s="21">
        <f t="shared" si="3"/>
        <v>6.989675925925928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9662.5280000000039</v>
      </c>
      <c r="Q15" s="15">
        <f>G15*15*86.4</f>
        <v>9058.6200000000044</v>
      </c>
      <c r="R15" s="18"/>
      <c r="S15" s="15">
        <f>G15*15*86.4</f>
        <v>9058.6200000000044</v>
      </c>
      <c r="T15" s="18"/>
      <c r="U15" s="39">
        <f>G15*15*86.4</f>
        <v>9058.6200000000044</v>
      </c>
      <c r="V15" s="18"/>
      <c r="W15" s="15">
        <f>G15*15*86.4</f>
        <v>9058.6200000000044</v>
      </c>
      <c r="X15" s="18"/>
      <c r="Y15" s="15">
        <f>G15*15*86.4</f>
        <v>9058.6200000000044</v>
      </c>
      <c r="Z15" s="13"/>
      <c r="AA15" s="12"/>
      <c r="AB15" s="13"/>
      <c r="AC15" s="12"/>
      <c r="AD15" s="13"/>
      <c r="AE15" s="12"/>
      <c r="AF15" s="13"/>
      <c r="AG15" s="19">
        <f t="shared" si="4"/>
        <v>38.52000000000001</v>
      </c>
      <c r="AH15" s="57">
        <f t="shared" si="5"/>
        <v>54955.628000000019</v>
      </c>
    </row>
    <row r="16" spans="1:34" ht="33.75" customHeight="1" thickBot="1" x14ac:dyDescent="0.3">
      <c r="A16" s="31">
        <f t="shared" si="6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0.15</v>
      </c>
      <c r="G16" s="46">
        <f t="shared" si="3"/>
        <v>0.16331018518518517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211.65</v>
      </c>
      <c r="R16" s="50"/>
      <c r="S16" s="15">
        <f>G16*15*86.4</f>
        <v>211.65</v>
      </c>
      <c r="T16" s="50"/>
      <c r="U16" s="39">
        <f>G16*15*86.4</f>
        <v>211.65</v>
      </c>
      <c r="V16" s="50"/>
      <c r="W16" s="51">
        <f>G16*15*86.4</f>
        <v>211.65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 t="shared" si="4"/>
        <v>0.6</v>
      </c>
      <c r="AH16" s="58">
        <f t="shared" si="5"/>
        <v>846.6</v>
      </c>
    </row>
    <row r="17" spans="1:34" ht="33.75" customHeight="1" x14ac:dyDescent="0.25">
      <c r="A17" s="31">
        <f t="shared" si="6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3.75" customHeight="1" x14ac:dyDescent="0.25">
      <c r="A18" s="31">
        <f t="shared" si="6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519351.9680000004</v>
      </c>
      <c r="Q18" s="60">
        <f t="shared" si="7"/>
        <v>624945.87000000058</v>
      </c>
      <c r="R18" s="59">
        <f t="shared" si="7"/>
        <v>175694.10133333341</v>
      </c>
      <c r="S18" s="60">
        <f t="shared" si="7"/>
        <v>487527.42000000045</v>
      </c>
      <c r="T18" s="59">
        <f t="shared" si="7"/>
        <v>175694.10133333341</v>
      </c>
      <c r="U18" s="60">
        <f t="shared" si="7"/>
        <v>146688.72</v>
      </c>
      <c r="V18" s="59">
        <f t="shared" si="7"/>
        <v>685835.06133333384</v>
      </c>
      <c r="W18" s="60">
        <f t="shared" si="7"/>
        <v>181985.02000000002</v>
      </c>
      <c r="X18" s="59">
        <f t="shared" si="7"/>
        <v>647734.15466666711</v>
      </c>
      <c r="Y18" s="60">
        <f t="shared" si="7"/>
        <v>624310.92000000051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3287.760000000002</v>
      </c>
      <c r="AH18" s="59">
        <f>I18+J18+K18+L18+M18+N18+O18+P18+Q18+R18+S18+T18+U18+V18+W18+X18+Y18+Z18+AA18+AB18+AC18+AD18+AE18+AF18</f>
        <v>4269767.3366666706</v>
      </c>
    </row>
    <row r="19" spans="1:34" ht="33.75" customHeight="1" x14ac:dyDescent="0.25">
      <c r="A19" s="31">
        <f t="shared" si="6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25">
      <c r="A20" s="31">
        <f t="shared" si="6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3.75" customHeight="1" x14ac:dyDescent="0.25">
      <c r="A21" s="31">
        <f t="shared" si="6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25">
      <c r="A22" s="31">
        <f t="shared" si="6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25">
      <c r="A23" s="31">
        <f t="shared" si="6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25">
      <c r="A24" s="31">
        <f t="shared" si="6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3.75" customHeight="1" x14ac:dyDescent="0.25">
      <c r="A25" s="31">
        <f t="shared" si="6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3.75" customHeight="1" x14ac:dyDescent="0.25">
      <c r="A26" s="31">
        <f t="shared" si="6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7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3.75" customHeight="1" x14ac:dyDescent="0.25">
      <c r="A27" s="31">
        <f t="shared" si="6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908823.91089412197</v>
      </c>
      <c r="Q27" s="5">
        <f t="shared" si="20"/>
        <v>1093604.6932829367</v>
      </c>
      <c r="R27" s="6">
        <f t="shared" si="20"/>
        <v>307450.45774966257</v>
      </c>
      <c r="S27" s="5">
        <f t="shared" si="20"/>
        <v>853133.52757435059</v>
      </c>
      <c r="T27" s="6">
        <f t="shared" si="20"/>
        <v>307450.45774966257</v>
      </c>
      <c r="U27" s="5">
        <f t="shared" si="20"/>
        <v>256693.38793080824</v>
      </c>
      <c r="V27" s="6">
        <f t="shared" si="20"/>
        <v>1200155.850125266</v>
      </c>
      <c r="W27" s="5">
        <f t="shared" si="20"/>
        <v>318459.05626864766</v>
      </c>
      <c r="X27" s="6">
        <f t="shared" si="20"/>
        <v>1133482.3471081138</v>
      </c>
      <c r="Y27" s="5">
        <f t="shared" si="20"/>
        <v>1092493.5821718255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7471747.2708553951</v>
      </c>
    </row>
    <row r="28" spans="1:34" ht="33.75" customHeight="1" thickBot="1" x14ac:dyDescent="0.3">
      <c r="A28" s="31">
        <f t="shared" si="6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0.70125301766521753</v>
      </c>
      <c r="Q28" s="65">
        <f t="shared" si="21"/>
        <v>0.84383078185411786</v>
      </c>
      <c r="R28" s="43">
        <f t="shared" si="21"/>
        <v>0.23723029147350508</v>
      </c>
      <c r="S28" s="65">
        <f t="shared" si="21"/>
        <v>0.65828204288144332</v>
      </c>
      <c r="T28" s="43">
        <f t="shared" si="21"/>
        <v>0.23723029147350508</v>
      </c>
      <c r="U28" s="65">
        <f t="shared" si="21"/>
        <v>0.19806588574908043</v>
      </c>
      <c r="V28" s="43">
        <f t="shared" si="21"/>
        <v>0.92604618065221145</v>
      </c>
      <c r="W28" s="65">
        <f t="shared" si="21"/>
        <v>0.24572458045420345</v>
      </c>
      <c r="X28" s="43">
        <f t="shared" si="21"/>
        <v>0.87460057647231004</v>
      </c>
      <c r="Y28" s="65">
        <f t="shared" si="21"/>
        <v>0.84297344303381594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25" right="0.25" top="0.75" bottom="0.75" header="0.3" footer="0.3"/>
  <pageSetup paperSize="9" scale="3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90027-FAFC-4DB0-905E-B105ACF65C62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5703125" style="2" customWidth="1"/>
    <col min="35" max="16384" width="9.140625" style="1"/>
  </cols>
  <sheetData>
    <row r="1" spans="1:34" ht="19.5" x14ac:dyDescent="0.35">
      <c r="A1" s="87" t="s">
        <v>55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8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3.0600000000000005</v>
      </c>
      <c r="G7" s="34">
        <f>E7*F7</f>
        <v>2.9159722222222224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3779.1000000000004</v>
      </c>
      <c r="R7" s="38"/>
      <c r="S7" s="40"/>
      <c r="T7" s="38"/>
      <c r="U7" s="39">
        <f>G7*15*86.4</f>
        <v>3779.1000000000004</v>
      </c>
      <c r="V7" s="38"/>
      <c r="W7" s="39">
        <f>G7*15*86.4</f>
        <v>3779.1000000000004</v>
      </c>
      <c r="X7" s="38"/>
      <c r="Y7" s="39">
        <f>G7*15*86.4</f>
        <v>3779.1000000000004</v>
      </c>
      <c r="Z7" s="41"/>
      <c r="AA7" s="42"/>
      <c r="AB7" s="41"/>
      <c r="AC7" s="42"/>
      <c r="AD7" s="41"/>
      <c r="AE7" s="42"/>
      <c r="AF7" s="41"/>
      <c r="AG7" s="61">
        <f>F7*H7</f>
        <v>12.240000000000002</v>
      </c>
      <c r="AH7" s="56">
        <f>I7+J7+K7+L7+M7+N7+O7+P7+Q7+R7+S7+T7+U7+V7+W7+X7+Y7+Z7+AA7+AB7+AC7+AD7+AE7+AF7</f>
        <v>15116.400000000001</v>
      </c>
    </row>
    <row r="8" spans="1:34" ht="38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212.75000000000003</v>
      </c>
      <c r="G8" s="21">
        <f t="shared" ref="G8:G16" si="3">E8*F8</f>
        <v>202.7363040123457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280262.66666666669</v>
      </c>
      <c r="Q8" s="15">
        <f>G8*15*86.4</f>
        <v>262746.25000000006</v>
      </c>
      <c r="R8" s="18"/>
      <c r="S8" s="15">
        <f>G8*15*86.4</f>
        <v>262746.25000000006</v>
      </c>
      <c r="T8" s="18"/>
      <c r="U8" s="17"/>
      <c r="V8" s="14">
        <f>G8*16*86.4</f>
        <v>280262.66666666669</v>
      </c>
      <c r="W8" s="17"/>
      <c r="X8" s="14">
        <f>G8*16*86.4</f>
        <v>280262.66666666669</v>
      </c>
      <c r="Y8" s="15">
        <f>G8*15*86.4</f>
        <v>262746.25000000006</v>
      </c>
      <c r="Z8" s="13"/>
      <c r="AA8" s="12"/>
      <c r="AB8" s="13"/>
      <c r="AC8" s="12"/>
      <c r="AD8" s="13"/>
      <c r="AE8" s="12"/>
      <c r="AF8" s="13"/>
      <c r="AG8" s="19">
        <f>F8*H8</f>
        <v>1276.5000000000002</v>
      </c>
      <c r="AH8" s="57">
        <f>I8+J8+K8+L8+M8+N8+O8+P8+Q8+R8+S8+T8+U8+V8+W8+X8+Y8+Z8+AA8+AB8+AC8+AD8+AE8+AF8</f>
        <v>1629026.7500000002</v>
      </c>
    </row>
    <row r="9" spans="1:34" ht="38.2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8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8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37.630000000000003</v>
      </c>
      <c r="G11" s="21">
        <f t="shared" si="3"/>
        <v>40.969081790123461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56635.658666666677</v>
      </c>
      <c r="S11" s="17"/>
      <c r="T11" s="14">
        <f>G11*16*86.4</f>
        <v>56635.658666666677</v>
      </c>
      <c r="U11" s="17"/>
      <c r="V11" s="14">
        <f>G11*16*86.4</f>
        <v>56635.658666666677</v>
      </c>
      <c r="W11" s="17"/>
      <c r="X11" s="14">
        <f>G11*16*86.4</f>
        <v>56635.658666666677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150.52000000000001</v>
      </c>
      <c r="AH11" s="57">
        <f t="shared" si="6"/>
        <v>226542.63466666671</v>
      </c>
    </row>
    <row r="12" spans="1:34" ht="38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13.750000000000002</v>
      </c>
      <c r="G12" s="21">
        <f t="shared" si="3"/>
        <v>13.102816358024693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18113.333333333336</v>
      </c>
      <c r="S12" s="17"/>
      <c r="T12" s="14">
        <f>G12*16*86.4</f>
        <v>18113.333333333336</v>
      </c>
      <c r="U12" s="17"/>
      <c r="V12" s="14">
        <f>G12*16*86.4</f>
        <v>18113.333333333336</v>
      </c>
      <c r="W12" s="15">
        <f>G12*15*86.4</f>
        <v>16981.250000000004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55.000000000000007</v>
      </c>
      <c r="AH12" s="57">
        <f t="shared" si="6"/>
        <v>71321.250000000015</v>
      </c>
    </row>
    <row r="13" spans="1:34" ht="38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2.68</v>
      </c>
      <c r="G13" s="21">
        <f t="shared" si="3"/>
        <v>2.9178086419753089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3781.4800000000009</v>
      </c>
      <c r="R13" s="18"/>
      <c r="S13" s="15">
        <f>G13*15*86.4</f>
        <v>3781.4800000000009</v>
      </c>
      <c r="T13" s="18"/>
      <c r="U13" s="17"/>
      <c r="V13" s="14">
        <f>G13*16*86.4</f>
        <v>4033.5786666666672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8.0400000000000009</v>
      </c>
      <c r="AH13" s="57">
        <f t="shared" si="6"/>
        <v>11596.538666666669</v>
      </c>
    </row>
    <row r="14" spans="1:34" ht="38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8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4.9699999999999989</v>
      </c>
      <c r="G15" s="21">
        <f t="shared" si="3"/>
        <v>5.4110108024691348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7480.1813333333321</v>
      </c>
      <c r="Q15" s="15">
        <f>G15*15*86.4</f>
        <v>7012.6699999999992</v>
      </c>
      <c r="R15" s="18"/>
      <c r="S15" s="15">
        <f>G15*15*86.4</f>
        <v>7012.6699999999992</v>
      </c>
      <c r="T15" s="18"/>
      <c r="U15" s="39">
        <f>G15*15*86.4</f>
        <v>7012.6699999999992</v>
      </c>
      <c r="V15" s="18"/>
      <c r="W15" s="15">
        <f>G15*15*86.4</f>
        <v>7012.6699999999992</v>
      </c>
      <c r="X15" s="18"/>
      <c r="Y15" s="15">
        <f>G15*15*86.4</f>
        <v>7012.6699999999992</v>
      </c>
      <c r="Z15" s="13"/>
      <c r="AA15" s="12"/>
      <c r="AB15" s="13"/>
      <c r="AC15" s="12"/>
      <c r="AD15" s="13"/>
      <c r="AE15" s="12"/>
      <c r="AF15" s="13"/>
      <c r="AG15" s="19">
        <f t="shared" si="5"/>
        <v>29.819999999999993</v>
      </c>
      <c r="AH15" s="57">
        <f t="shared" si="6"/>
        <v>42543.531333333325</v>
      </c>
    </row>
    <row r="16" spans="1:34" ht="38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0.12000000000000001</v>
      </c>
      <c r="G16" s="46">
        <f t="shared" si="3"/>
        <v>0.13064814814814815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169.32000000000002</v>
      </c>
      <c r="R16" s="50"/>
      <c r="S16" s="15">
        <f>G16*15*86.4</f>
        <v>169.32000000000002</v>
      </c>
      <c r="T16" s="50"/>
      <c r="U16" s="39">
        <f>G16*15*86.4</f>
        <v>169.32000000000002</v>
      </c>
      <c r="V16" s="50"/>
      <c r="W16" s="51">
        <f>G16*15*86.4</f>
        <v>169.32000000000002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0.48000000000000004</v>
      </c>
      <c r="AH16" s="58">
        <f t="shared" si="6"/>
        <v>677.28000000000009</v>
      </c>
    </row>
    <row r="17" spans="1:34" ht="38.2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8.2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287742.848</v>
      </c>
      <c r="Q18" s="60">
        <f t="shared" si="7"/>
        <v>277488.82</v>
      </c>
      <c r="R18" s="59">
        <f t="shared" si="7"/>
        <v>74748.992000000013</v>
      </c>
      <c r="S18" s="60">
        <f t="shared" si="7"/>
        <v>273709.72000000003</v>
      </c>
      <c r="T18" s="59">
        <f t="shared" si="7"/>
        <v>74748.992000000013</v>
      </c>
      <c r="U18" s="60">
        <f t="shared" si="7"/>
        <v>10961.09</v>
      </c>
      <c r="V18" s="59">
        <f t="shared" si="7"/>
        <v>359045.23733333329</v>
      </c>
      <c r="W18" s="60">
        <f t="shared" si="7"/>
        <v>27942.340000000004</v>
      </c>
      <c r="X18" s="59">
        <f t="shared" si="7"/>
        <v>336898.32533333334</v>
      </c>
      <c r="Y18" s="60">
        <f t="shared" si="7"/>
        <v>273538.02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1532.6000000000001</v>
      </c>
      <c r="AH18" s="59">
        <f>I18+J18+K18+L18+M18+N18+O18+P18+Q18+R18+S18+T18+U18+V18+W18+X18+Y18+Z18+AA18+AB18+AC18+AD18+AE18+AF18</f>
        <v>1996824.3846666669</v>
      </c>
    </row>
    <row r="19" spans="1:34" ht="38.2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8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8.2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8.2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8.2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8.2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8.2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8.2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8.2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503526.69589031511</v>
      </c>
      <c r="Q27" s="5">
        <f t="shared" si="20"/>
        <v>485582.97678732366</v>
      </c>
      <c r="R27" s="6">
        <f t="shared" si="20"/>
        <v>130804.68628325943</v>
      </c>
      <c r="S27" s="5">
        <f t="shared" si="20"/>
        <v>478969.85764408408</v>
      </c>
      <c r="T27" s="6">
        <f t="shared" si="20"/>
        <v>130804.68628325943</v>
      </c>
      <c r="U27" s="5">
        <f t="shared" si="20"/>
        <v>19181.02037780753</v>
      </c>
      <c r="V27" s="6">
        <f t="shared" si="20"/>
        <v>628300.10645340988</v>
      </c>
      <c r="W27" s="5">
        <f t="shared" si="20"/>
        <v>48896.833521449647</v>
      </c>
      <c r="X27" s="6">
        <f t="shared" si="20"/>
        <v>589544.8028861999</v>
      </c>
      <c r="Y27" s="5">
        <f t="shared" si="20"/>
        <v>478669.39654041012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3494281.0626675179</v>
      </c>
    </row>
    <row r="28" spans="1:34" ht="38.2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0.3885236851005518</v>
      </c>
      <c r="Q28" s="65">
        <f t="shared" si="21"/>
        <v>0.37467822282972502</v>
      </c>
      <c r="R28" s="43">
        <f t="shared" si="21"/>
        <v>0.10092954188523104</v>
      </c>
      <c r="S28" s="65">
        <f t="shared" si="21"/>
        <v>0.36957550744142292</v>
      </c>
      <c r="T28" s="43">
        <f t="shared" si="21"/>
        <v>0.10092954188523104</v>
      </c>
      <c r="U28" s="65">
        <f t="shared" si="21"/>
        <v>1.4800170044604575E-2</v>
      </c>
      <c r="V28" s="43">
        <f t="shared" si="21"/>
        <v>0.48479946485602615</v>
      </c>
      <c r="W28" s="65">
        <f t="shared" si="21"/>
        <v>3.7729038210995096E-2</v>
      </c>
      <c r="X28" s="43">
        <f t="shared" si="21"/>
        <v>0.45489568123935176</v>
      </c>
      <c r="Y28" s="65">
        <f t="shared" si="21"/>
        <v>0.36934367017006953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C7B9-6A33-4FD4-BC0C-FC62139423AC}">
  <sheetPr>
    <tabColor rgb="FF00B050"/>
    <pageSetUpPr fitToPage="1"/>
  </sheetPr>
  <dimension ref="A1:AH29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7109375" style="2" customWidth="1"/>
    <col min="35" max="16384" width="9.140625" style="1"/>
  </cols>
  <sheetData>
    <row r="1" spans="1:34" ht="19.5" x14ac:dyDescent="0.35">
      <c r="A1" s="87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3">
        <v>1.2</v>
      </c>
      <c r="G7" s="34">
        <f>E7*F7</f>
        <v>1.1435185185185184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1481.9999999999998</v>
      </c>
      <c r="R7" s="38"/>
      <c r="S7" s="40"/>
      <c r="T7" s="38"/>
      <c r="U7" s="39">
        <f>G7*15*86.4</f>
        <v>1481.9999999999998</v>
      </c>
      <c r="V7" s="38"/>
      <c r="W7" s="39">
        <f>G7*15*86.4</f>
        <v>1481.9999999999998</v>
      </c>
      <c r="X7" s="38"/>
      <c r="Y7" s="39">
        <f>G7*15*86.4</f>
        <v>1481.9999999999998</v>
      </c>
      <c r="Z7" s="41"/>
      <c r="AA7" s="42"/>
      <c r="AB7" s="41"/>
      <c r="AC7" s="42"/>
      <c r="AD7" s="41"/>
      <c r="AE7" s="42"/>
      <c r="AF7" s="41"/>
      <c r="AG7" s="61">
        <f>F7*H7</f>
        <v>4.8</v>
      </c>
      <c r="AH7" s="56">
        <f>I7+J7+K7+L7+M7+N7+O7+P7+Q7+R7+S7+T7+U7+V7+W7+X7+Y7+Z7+AA7+AB7+AC7+AD7+AE7+AF7</f>
        <v>5927.9999999999991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3">
        <v>45.579999999999991</v>
      </c>
      <c r="G8" s="21">
        <f t="shared" ref="G8:G16" si="3">E8*F8</f>
        <v>43.434645061728382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60044.053333333322</v>
      </c>
      <c r="Q8" s="15">
        <f>G8*15*86.4</f>
        <v>56291.299999999988</v>
      </c>
      <c r="R8" s="18"/>
      <c r="S8" s="15">
        <f>G8*15*86.4</f>
        <v>56291.299999999988</v>
      </c>
      <c r="T8" s="18"/>
      <c r="U8" s="17"/>
      <c r="V8" s="14">
        <f>G8*16*86.4</f>
        <v>60044.053333333322</v>
      </c>
      <c r="W8" s="17"/>
      <c r="X8" s="14">
        <f>G8*16*86.4</f>
        <v>60044.053333333322</v>
      </c>
      <c r="Y8" s="15">
        <f>G8*15*86.4</f>
        <v>56291.299999999988</v>
      </c>
      <c r="Z8" s="13"/>
      <c r="AA8" s="12"/>
      <c r="AB8" s="13"/>
      <c r="AC8" s="12"/>
      <c r="AD8" s="13"/>
      <c r="AE8" s="12"/>
      <c r="AF8" s="13"/>
      <c r="AG8" s="19">
        <f>F8*H8</f>
        <v>273.47999999999996</v>
      </c>
      <c r="AH8" s="57">
        <f>I8+J8+K8+L8+M8+N8+O8+P8+Q8+R8+S8+T8+U8+V8+W8+X8+Y8+Z8+AA8+AB8+AC8+AD8+AE8+AF8</f>
        <v>349006.05999999994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3">
        <v>12.89</v>
      </c>
      <c r="G11" s="21">
        <f t="shared" si="3"/>
        <v>14.033788580246915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19400.309333333338</v>
      </c>
      <c r="S11" s="17"/>
      <c r="T11" s="14">
        <f>G11*16*86.4</f>
        <v>19400.309333333338</v>
      </c>
      <c r="U11" s="17"/>
      <c r="V11" s="14">
        <f>G11*16*86.4</f>
        <v>19400.309333333338</v>
      </c>
      <c r="W11" s="17"/>
      <c r="X11" s="14">
        <f>G11*16*86.4</f>
        <v>19400.309333333338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51.56</v>
      </c>
      <c r="AH11" s="57">
        <f t="shared" si="6"/>
        <v>77601.237333333353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3">
        <v>7.5200000000000005</v>
      </c>
      <c r="G12" s="21">
        <f t="shared" si="3"/>
        <v>7.1660493827160492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9906.3466666666664</v>
      </c>
      <c r="S12" s="17"/>
      <c r="T12" s="14">
        <f>G12*16*86.4</f>
        <v>9906.3466666666664</v>
      </c>
      <c r="U12" s="17"/>
      <c r="V12" s="14">
        <f>G12*16*86.4</f>
        <v>9906.3466666666664</v>
      </c>
      <c r="W12" s="15">
        <f>G12*15*86.4</f>
        <v>9287.2000000000007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30.080000000000002</v>
      </c>
      <c r="AH12" s="57">
        <f t="shared" si="6"/>
        <v>39006.240000000005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66"/>
      <c r="G13" s="21">
        <f t="shared" si="3"/>
        <v>0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0</v>
      </c>
      <c r="R13" s="18"/>
      <c r="S13" s="15">
        <f>G13*15*86.4</f>
        <v>0</v>
      </c>
      <c r="T13" s="18"/>
      <c r="U13" s="17"/>
      <c r="V13" s="14">
        <f>G13*16*86.4</f>
        <v>0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</v>
      </c>
      <c r="AH13" s="57">
        <f t="shared" si="6"/>
        <v>0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3">
        <v>0.59000000000000008</v>
      </c>
      <c r="G15" s="21">
        <f t="shared" si="3"/>
        <v>0.6423533950617285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887.98933333333355</v>
      </c>
      <c r="Q15" s="15">
        <f>G15*15*86.4</f>
        <v>832.49000000000012</v>
      </c>
      <c r="R15" s="18"/>
      <c r="S15" s="15">
        <f>G15*15*86.4</f>
        <v>832.49000000000012</v>
      </c>
      <c r="T15" s="18"/>
      <c r="U15" s="39">
        <f>G15*15*86.4</f>
        <v>832.49000000000012</v>
      </c>
      <c r="V15" s="18"/>
      <c r="W15" s="15">
        <f>G15*15*86.4</f>
        <v>832.49000000000012</v>
      </c>
      <c r="X15" s="18"/>
      <c r="Y15" s="15">
        <f>G15*15*86.4</f>
        <v>832.49000000000012</v>
      </c>
      <c r="Z15" s="13"/>
      <c r="AA15" s="12"/>
      <c r="AB15" s="13"/>
      <c r="AC15" s="12"/>
      <c r="AD15" s="13"/>
      <c r="AE15" s="12"/>
      <c r="AF15" s="13"/>
      <c r="AG15" s="19">
        <f t="shared" si="5"/>
        <v>3.5400000000000005</v>
      </c>
      <c r="AH15" s="57">
        <f t="shared" si="6"/>
        <v>5050.4393333333337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3">
        <v>0.25</v>
      </c>
      <c r="G16" s="46">
        <f t="shared" si="3"/>
        <v>0.27218364197530864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352.75000000000006</v>
      </c>
      <c r="R16" s="50"/>
      <c r="S16" s="15">
        <f>G16*15*86.4</f>
        <v>352.75000000000006</v>
      </c>
      <c r="T16" s="50"/>
      <c r="U16" s="39">
        <f>G16*15*86.4</f>
        <v>352.75000000000006</v>
      </c>
      <c r="V16" s="50"/>
      <c r="W16" s="51">
        <f>G16*15*86.4</f>
        <v>352.75000000000006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1</v>
      </c>
      <c r="AH16" s="58">
        <f t="shared" si="6"/>
        <v>1411.0000000000002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4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60932.042666666654</v>
      </c>
      <c r="Q18" s="60">
        <f t="shared" si="7"/>
        <v>58958.539999999986</v>
      </c>
      <c r="R18" s="59">
        <f t="shared" si="7"/>
        <v>29306.656000000003</v>
      </c>
      <c r="S18" s="60">
        <f t="shared" si="7"/>
        <v>57476.539999999986</v>
      </c>
      <c r="T18" s="59">
        <f t="shared" si="7"/>
        <v>29306.656000000003</v>
      </c>
      <c r="U18" s="60">
        <f t="shared" si="7"/>
        <v>2667.24</v>
      </c>
      <c r="V18" s="59">
        <f t="shared" si="7"/>
        <v>89350.709333333318</v>
      </c>
      <c r="W18" s="60">
        <f t="shared" si="7"/>
        <v>11954.44</v>
      </c>
      <c r="X18" s="59">
        <f t="shared" si="7"/>
        <v>79444.362666666653</v>
      </c>
      <c r="Y18" s="60">
        <f t="shared" si="7"/>
        <v>58605.789999999986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364.46</v>
      </c>
      <c r="AH18" s="59">
        <f>I18+J18+K18+L18+M18+N18+O18+P18+Q18+R18+S18+T18+U18+V18+W18+X18+Y18+Z18+AA18+AB18+AC18+AD18+AE18+AF18</f>
        <v>478002.97666666651</v>
      </c>
    </row>
    <row r="19" spans="1:34" ht="34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4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4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4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106626.14320754331</v>
      </c>
      <c r="Q27" s="5">
        <f t="shared" si="20"/>
        <v>103172.67326386154</v>
      </c>
      <c r="R27" s="6">
        <f t="shared" si="20"/>
        <v>51284.27610223028</v>
      </c>
      <c r="S27" s="5">
        <f t="shared" si="20"/>
        <v>100579.29320768913</v>
      </c>
      <c r="T27" s="6">
        <f t="shared" si="20"/>
        <v>51284.27610223028</v>
      </c>
      <c r="U27" s="5">
        <f t="shared" si="20"/>
        <v>4667.4541302464759</v>
      </c>
      <c r="V27" s="6">
        <f t="shared" si="20"/>
        <v>156356.50984475302</v>
      </c>
      <c r="W27" s="5">
        <f t="shared" si="20"/>
        <v>20919.302482260198</v>
      </c>
      <c r="X27" s="6">
        <f t="shared" si="20"/>
        <v>139021.20493593838</v>
      </c>
      <c r="Y27" s="5">
        <f t="shared" si="20"/>
        <v>102555.38931324425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836466.52258999681</v>
      </c>
    </row>
    <row r="28" spans="1:34" ht="34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8.2273258647795763E-2</v>
      </c>
      <c r="Q28" s="65">
        <f t="shared" si="21"/>
        <v>7.9608544185078345E-2</v>
      </c>
      <c r="R28" s="43">
        <f t="shared" si="21"/>
        <v>3.9571200696165341E-2</v>
      </c>
      <c r="S28" s="65">
        <f t="shared" si="21"/>
        <v>7.7607479326920623E-2</v>
      </c>
      <c r="T28" s="43">
        <f t="shared" si="21"/>
        <v>3.9571200696165341E-2</v>
      </c>
      <c r="U28" s="65">
        <f t="shared" si="21"/>
        <v>3.6014306560543797E-3</v>
      </c>
      <c r="V28" s="43">
        <f t="shared" si="21"/>
        <v>0.12064545512712424</v>
      </c>
      <c r="W28" s="65">
        <f t="shared" si="21"/>
        <v>1.6141437100509411E-2</v>
      </c>
      <c r="X28" s="43">
        <f t="shared" si="21"/>
        <v>0.10726944825303887</v>
      </c>
      <c r="Y28" s="65">
        <f t="shared" si="21"/>
        <v>7.9132244840466243E-2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  <row r="29" spans="1:34" ht="34.5" customHeight="1" x14ac:dyDescent="0.25"/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A3B6-A472-4151-A270-595AFB49E919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7.28515625" style="2" customWidth="1"/>
    <col min="35" max="16384" width="9.140625" style="1"/>
  </cols>
  <sheetData>
    <row r="1" spans="1:34" ht="19.5" x14ac:dyDescent="0.35">
      <c r="A1" s="87" t="s">
        <v>57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0.77</v>
      </c>
      <c r="G7" s="34">
        <f>E7*F7</f>
        <v>0.73375771604938267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950.95</v>
      </c>
      <c r="R7" s="38"/>
      <c r="S7" s="40"/>
      <c r="T7" s="38"/>
      <c r="U7" s="39">
        <f>G7*15*86.4</f>
        <v>950.95</v>
      </c>
      <c r="V7" s="38"/>
      <c r="W7" s="39">
        <f>G7*15*86.4</f>
        <v>950.95</v>
      </c>
      <c r="X7" s="38"/>
      <c r="Y7" s="39">
        <f>G7*15*86.4</f>
        <v>950.95</v>
      </c>
      <c r="Z7" s="41"/>
      <c r="AA7" s="42"/>
      <c r="AB7" s="41"/>
      <c r="AC7" s="42"/>
      <c r="AD7" s="41"/>
      <c r="AE7" s="42"/>
      <c r="AF7" s="41"/>
      <c r="AG7" s="61">
        <f>F7*H7</f>
        <v>3.08</v>
      </c>
      <c r="AH7" s="56">
        <f>I7+J7+K7+L7+M7+N7+O7+P7+Q7+R7+S7+T7+U7+V7+W7+X7+Y7+Z7+AA7+AB7+AC7+AD7+AE7+AF7</f>
        <v>3803.8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20.99</v>
      </c>
      <c r="G8" s="21">
        <f t="shared" ref="G8:G16" si="3">E8*F8</f>
        <v>20.002044753086416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27650.826666666664</v>
      </c>
      <c r="Q8" s="15">
        <f>G8*15*86.4</f>
        <v>25922.649999999998</v>
      </c>
      <c r="R8" s="18"/>
      <c r="S8" s="15">
        <f>G8*15*86.4</f>
        <v>25922.649999999998</v>
      </c>
      <c r="T8" s="18"/>
      <c r="U8" s="17"/>
      <c r="V8" s="14">
        <f>G8*16*86.4</f>
        <v>27650.826666666664</v>
      </c>
      <c r="W8" s="17"/>
      <c r="X8" s="14">
        <f>G8*16*86.4</f>
        <v>27650.826666666664</v>
      </c>
      <c r="Y8" s="15">
        <f>G8*15*86.4</f>
        <v>25922.649999999998</v>
      </c>
      <c r="Z8" s="13"/>
      <c r="AA8" s="12"/>
      <c r="AB8" s="13"/>
      <c r="AC8" s="12"/>
      <c r="AD8" s="13"/>
      <c r="AE8" s="12"/>
      <c r="AF8" s="13"/>
      <c r="AG8" s="19">
        <f>F8*H8</f>
        <v>125.94</v>
      </c>
      <c r="AH8" s="57">
        <f>I8+J8+K8+L8+M8+N8+O8+P8+Q8+R8+S8+T8+U8+V8+W8+X8+Y8+Z8+AA8+AB8+AC8+AD8+AE8+AF8</f>
        <v>160720.43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3.56</v>
      </c>
      <c r="G11" s="21">
        <f t="shared" si="3"/>
        <v>3.8758950617283952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5358.0373333333337</v>
      </c>
      <c r="S11" s="17"/>
      <c r="T11" s="14">
        <f>G11*16*86.4</f>
        <v>5358.0373333333337</v>
      </c>
      <c r="U11" s="17"/>
      <c r="V11" s="14">
        <f>G11*16*86.4</f>
        <v>5358.0373333333337</v>
      </c>
      <c r="W11" s="17"/>
      <c r="X11" s="14">
        <f>G11*16*86.4</f>
        <v>5358.0373333333337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14.24</v>
      </c>
      <c r="AH11" s="57">
        <f t="shared" si="6"/>
        <v>21432.149333333335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1.96</v>
      </c>
      <c r="G12" s="21">
        <f t="shared" si="3"/>
        <v>1.8677469135802467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2581.9733333333334</v>
      </c>
      <c r="S12" s="17"/>
      <c r="T12" s="14">
        <f>G12*16*86.4</f>
        <v>2581.9733333333334</v>
      </c>
      <c r="U12" s="17"/>
      <c r="V12" s="14">
        <f>G12*16*86.4</f>
        <v>2581.9733333333334</v>
      </c>
      <c r="W12" s="15">
        <f>G12*15*86.4</f>
        <v>2420.6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7.84</v>
      </c>
      <c r="AH12" s="57">
        <f t="shared" si="6"/>
        <v>10166.52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0.4</v>
      </c>
      <c r="G13" s="21">
        <f t="shared" si="3"/>
        <v>0.43549382716049384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564.40000000000009</v>
      </c>
      <c r="R13" s="18"/>
      <c r="S13" s="15">
        <f>G13*15*86.4</f>
        <v>564.40000000000009</v>
      </c>
      <c r="T13" s="18"/>
      <c r="U13" s="17"/>
      <c r="V13" s="14">
        <f>G13*16*86.4</f>
        <v>602.02666666666676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1.2000000000000002</v>
      </c>
      <c r="AH13" s="57">
        <f t="shared" si="6"/>
        <v>1730.8266666666668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2.2400000000000002</v>
      </c>
      <c r="G15" s="21">
        <f t="shared" si="3"/>
        <v>2.4387654320987657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3371.349333333334</v>
      </c>
      <c r="Q15" s="15">
        <f>G15*15*86.4</f>
        <v>3160.6400000000008</v>
      </c>
      <c r="R15" s="18"/>
      <c r="S15" s="15">
        <f>G15*15*86.4</f>
        <v>3160.6400000000008</v>
      </c>
      <c r="T15" s="18"/>
      <c r="U15" s="39">
        <f>G15*15*86.4</f>
        <v>3160.6400000000008</v>
      </c>
      <c r="V15" s="18"/>
      <c r="W15" s="15">
        <f>G15*15*86.4</f>
        <v>3160.6400000000008</v>
      </c>
      <c r="X15" s="18"/>
      <c r="Y15" s="15">
        <f>G15*15*86.4</f>
        <v>3160.6400000000008</v>
      </c>
      <c r="Z15" s="13"/>
      <c r="AA15" s="12"/>
      <c r="AB15" s="13"/>
      <c r="AC15" s="12"/>
      <c r="AD15" s="13"/>
      <c r="AE15" s="12"/>
      <c r="AF15" s="13"/>
      <c r="AG15" s="19">
        <f t="shared" si="5"/>
        <v>13.440000000000001</v>
      </c>
      <c r="AH15" s="57">
        <f t="shared" si="6"/>
        <v>19174.54933333334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67"/>
      <c r="G16" s="46">
        <f t="shared" si="3"/>
        <v>0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0</v>
      </c>
      <c r="R16" s="50"/>
      <c r="S16" s="15">
        <f>G16*15*86.4</f>
        <v>0</v>
      </c>
      <c r="T16" s="50"/>
      <c r="U16" s="39">
        <f>G16*15*86.4</f>
        <v>0</v>
      </c>
      <c r="V16" s="50"/>
      <c r="W16" s="51">
        <f>G16*15*86.4</f>
        <v>0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</v>
      </c>
      <c r="AH16" s="58">
        <f t="shared" si="6"/>
        <v>0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4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31022.175999999999</v>
      </c>
      <c r="Q18" s="60">
        <f t="shared" si="7"/>
        <v>30598.639999999999</v>
      </c>
      <c r="R18" s="59">
        <f t="shared" si="7"/>
        <v>7940.010666666667</v>
      </c>
      <c r="S18" s="60">
        <f t="shared" si="7"/>
        <v>29647.69</v>
      </c>
      <c r="T18" s="59">
        <f t="shared" si="7"/>
        <v>7940.010666666667</v>
      </c>
      <c r="U18" s="60">
        <f t="shared" si="7"/>
        <v>4111.5900000000011</v>
      </c>
      <c r="V18" s="59">
        <f t="shared" si="7"/>
        <v>36192.864000000001</v>
      </c>
      <c r="W18" s="60">
        <f t="shared" si="7"/>
        <v>6532.1900000000005</v>
      </c>
      <c r="X18" s="59">
        <f t="shared" si="7"/>
        <v>33008.864000000001</v>
      </c>
      <c r="Y18" s="60">
        <f t="shared" si="7"/>
        <v>30034.239999999998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165.74</v>
      </c>
      <c r="AH18" s="59">
        <f>I18+J18+K18+L18+M18+N18+O18+P18+Q18+R18+S18+T18+U18+V18+W18+X18+Y18+Z18+AA18+AB18+AC18+AD18+AE18+AF18</f>
        <v>217028.27533333332</v>
      </c>
    </row>
    <row r="19" spans="1:34" ht="34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4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4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4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4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4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4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4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4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54286.297258751787</v>
      </c>
      <c r="Q27" s="5">
        <f t="shared" si="20"/>
        <v>53545.143537111413</v>
      </c>
      <c r="R27" s="6">
        <f t="shared" si="20"/>
        <v>13894.376051774274</v>
      </c>
      <c r="S27" s="5">
        <f t="shared" si="20"/>
        <v>51881.058001067453</v>
      </c>
      <c r="T27" s="6">
        <f t="shared" si="20"/>
        <v>13894.376051774274</v>
      </c>
      <c r="U27" s="5">
        <f t="shared" si="20"/>
        <v>7194.9497335748247</v>
      </c>
      <c r="V27" s="6">
        <f t="shared" si="20"/>
        <v>63334.582775546638</v>
      </c>
      <c r="W27" s="5">
        <f t="shared" si="20"/>
        <v>11430.803825323081</v>
      </c>
      <c r="X27" s="6">
        <f t="shared" si="20"/>
        <v>57762.840468628332</v>
      </c>
      <c r="Y27" s="5">
        <f t="shared" si="20"/>
        <v>52557.489216123759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379781.91691967583</v>
      </c>
    </row>
    <row r="28" spans="1:34" ht="34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4.1887575045333171E-2</v>
      </c>
      <c r="Q28" s="65">
        <f t="shared" si="21"/>
        <v>4.1315697173697076E-2</v>
      </c>
      <c r="R28" s="43">
        <f t="shared" si="21"/>
        <v>1.0720969175751754E-2</v>
      </c>
      <c r="S28" s="65">
        <f t="shared" si="21"/>
        <v>4.0031680556379207E-2</v>
      </c>
      <c r="T28" s="43">
        <f t="shared" si="21"/>
        <v>1.0720969175751754E-2</v>
      </c>
      <c r="U28" s="65">
        <f t="shared" si="21"/>
        <v>5.5516587450423031E-3</v>
      </c>
      <c r="V28" s="43">
        <f t="shared" si="21"/>
        <v>4.8869276832983519E-2</v>
      </c>
      <c r="W28" s="65">
        <f t="shared" si="21"/>
        <v>8.8200646800332405E-3</v>
      </c>
      <c r="X28" s="43">
        <f t="shared" si="21"/>
        <v>4.4570092954188525E-2</v>
      </c>
      <c r="Y28" s="65">
        <f t="shared" si="21"/>
        <v>4.0553618222317712E-2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F272E-3569-4E23-AD82-67BE282528BC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87" t="s">
        <v>58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4.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0.89000000000000012</v>
      </c>
      <c r="G7" s="34">
        <f>E7*F7</f>
        <v>0.8481095679012346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1099.1500000000001</v>
      </c>
      <c r="R7" s="38"/>
      <c r="S7" s="40"/>
      <c r="T7" s="38"/>
      <c r="U7" s="39">
        <f>G7*15*86.4</f>
        <v>1099.1500000000001</v>
      </c>
      <c r="V7" s="38"/>
      <c r="W7" s="39">
        <f>G7*15*86.4</f>
        <v>1099.1500000000001</v>
      </c>
      <c r="X7" s="38"/>
      <c r="Y7" s="39">
        <f>G7*15*86.4</f>
        <v>1099.1500000000001</v>
      </c>
      <c r="Z7" s="41"/>
      <c r="AA7" s="42"/>
      <c r="AB7" s="41"/>
      <c r="AC7" s="42"/>
      <c r="AD7" s="41"/>
      <c r="AE7" s="42"/>
      <c r="AF7" s="41"/>
      <c r="AG7" s="61">
        <f>F7*H7</f>
        <v>3.5600000000000005</v>
      </c>
      <c r="AH7" s="56">
        <f>I7+J7+K7+L7+M7+N7+O7+P7+Q7+R7+S7+T7+U7+V7+W7+X7+Y7+Z7+AA7+AB7+AC7+AD7+AE7+AF7</f>
        <v>4396.6000000000004</v>
      </c>
    </row>
    <row r="8" spans="1:34" ht="34.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47.039999999999985</v>
      </c>
      <c r="G8" s="21">
        <f t="shared" ref="G8:G16" si="3">E8*F8</f>
        <v>44.825925925925908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61967.359999999979</v>
      </c>
      <c r="Q8" s="15">
        <f>G8*15*86.4</f>
        <v>58094.39999999998</v>
      </c>
      <c r="R8" s="18"/>
      <c r="S8" s="15">
        <f>G8*15*86.4</f>
        <v>58094.39999999998</v>
      </c>
      <c r="T8" s="18"/>
      <c r="U8" s="17"/>
      <c r="V8" s="14">
        <f>G8*16*86.4</f>
        <v>61967.359999999979</v>
      </c>
      <c r="W8" s="17"/>
      <c r="X8" s="14">
        <f>G8*16*86.4</f>
        <v>61967.359999999979</v>
      </c>
      <c r="Y8" s="15">
        <f>G8*15*86.4</f>
        <v>58094.39999999998</v>
      </c>
      <c r="Z8" s="13"/>
      <c r="AA8" s="12"/>
      <c r="AB8" s="13"/>
      <c r="AC8" s="12"/>
      <c r="AD8" s="13"/>
      <c r="AE8" s="12"/>
      <c r="AF8" s="13"/>
      <c r="AG8" s="19">
        <f>F8*H8</f>
        <v>282.2399999999999</v>
      </c>
      <c r="AH8" s="57">
        <f>I8+J8+K8+L8+M8+N8+O8+P8+Q8+R8+S8+T8+U8+V8+W8+X8+Y8+Z8+AA8+AB8+AC8+AD8+AE8+AF8</f>
        <v>360185.27999999985</v>
      </c>
    </row>
    <row r="9" spans="1:34" ht="34.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4.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4.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3.73</v>
      </c>
      <c r="G11" s="21">
        <f t="shared" si="3"/>
        <v>4.060979938271605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5613.8986666666669</v>
      </c>
      <c r="S11" s="17"/>
      <c r="T11" s="14">
        <f>G11*16*86.4</f>
        <v>5613.8986666666669</v>
      </c>
      <c r="U11" s="17"/>
      <c r="V11" s="14">
        <f>G11*16*86.4</f>
        <v>5613.8986666666669</v>
      </c>
      <c r="W11" s="17"/>
      <c r="X11" s="14">
        <f>G11*16*86.4</f>
        <v>5613.8986666666669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14.92</v>
      </c>
      <c r="AH11" s="57">
        <f t="shared" si="6"/>
        <v>22455.594666666668</v>
      </c>
    </row>
    <row r="12" spans="1:34" ht="34.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2.0100000000000002</v>
      </c>
      <c r="G12" s="21">
        <f t="shared" si="3"/>
        <v>1.9153935185185187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2647.8400000000006</v>
      </c>
      <c r="S12" s="17"/>
      <c r="T12" s="14">
        <f>G12*16*86.4</f>
        <v>2647.8400000000006</v>
      </c>
      <c r="U12" s="17"/>
      <c r="V12" s="14">
        <f>G12*16*86.4</f>
        <v>2647.8400000000006</v>
      </c>
      <c r="W12" s="15">
        <f>G12*15*86.4</f>
        <v>2482.3500000000004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8.0400000000000009</v>
      </c>
      <c r="AH12" s="57">
        <f t="shared" si="6"/>
        <v>10425.870000000003</v>
      </c>
    </row>
    <row r="13" spans="1:34" ht="34.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0.26</v>
      </c>
      <c r="G13" s="21">
        <f t="shared" si="3"/>
        <v>0.28307098765432098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366.85999999999996</v>
      </c>
      <c r="R13" s="18"/>
      <c r="S13" s="15">
        <f>G13*15*86.4</f>
        <v>366.85999999999996</v>
      </c>
      <c r="T13" s="18"/>
      <c r="U13" s="17"/>
      <c r="V13" s="14">
        <f>G13*16*86.4</f>
        <v>391.31733333333335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0.78</v>
      </c>
      <c r="AH13" s="57">
        <f t="shared" si="6"/>
        <v>1125.0373333333332</v>
      </c>
    </row>
    <row r="14" spans="1:34" ht="34.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4.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1.1200000000000001</v>
      </c>
      <c r="G15" s="21">
        <f t="shared" si="3"/>
        <v>1.2193827160493829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1685.674666666667</v>
      </c>
      <c r="Q15" s="15">
        <f>G15*15*86.4</f>
        <v>1580.3200000000004</v>
      </c>
      <c r="R15" s="18"/>
      <c r="S15" s="15">
        <f>G15*15*86.4</f>
        <v>1580.3200000000004</v>
      </c>
      <c r="T15" s="18"/>
      <c r="U15" s="39">
        <f>G15*15*86.4</f>
        <v>1580.3200000000004</v>
      </c>
      <c r="V15" s="18"/>
      <c r="W15" s="15">
        <f>G15*15*86.4</f>
        <v>1580.3200000000004</v>
      </c>
      <c r="X15" s="18"/>
      <c r="Y15" s="15">
        <f>G15*15*86.4</f>
        <v>1580.3200000000004</v>
      </c>
      <c r="Z15" s="13"/>
      <c r="AA15" s="12"/>
      <c r="AB15" s="13"/>
      <c r="AC15" s="12"/>
      <c r="AD15" s="13"/>
      <c r="AE15" s="12"/>
      <c r="AF15" s="13"/>
      <c r="AG15" s="19">
        <f t="shared" si="5"/>
        <v>6.7200000000000006</v>
      </c>
      <c r="AH15" s="57">
        <f t="shared" si="6"/>
        <v>9587.2746666666699</v>
      </c>
    </row>
    <row r="16" spans="1:34" ht="34.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0.14000000000000001</v>
      </c>
      <c r="G16" s="46">
        <f t="shared" si="3"/>
        <v>0.15242283950617286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197.54000000000005</v>
      </c>
      <c r="R16" s="50"/>
      <c r="S16" s="15">
        <f>G16*15*86.4</f>
        <v>197.54000000000005</v>
      </c>
      <c r="T16" s="50"/>
      <c r="U16" s="39">
        <f>G16*15*86.4</f>
        <v>197.54000000000005</v>
      </c>
      <c r="V16" s="50"/>
      <c r="W16" s="51">
        <f>G16*15*86.4</f>
        <v>197.54000000000005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0.56000000000000005</v>
      </c>
      <c r="AH16" s="58">
        <f t="shared" si="6"/>
        <v>790.1600000000002</v>
      </c>
    </row>
    <row r="17" spans="1:34" ht="34.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7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63653.034666666645</v>
      </c>
      <c r="Q18" s="60">
        <f t="shared" si="7"/>
        <v>61338.269999999982</v>
      </c>
      <c r="R18" s="59">
        <f t="shared" si="7"/>
        <v>8261.738666666668</v>
      </c>
      <c r="S18" s="60">
        <f t="shared" si="7"/>
        <v>60239.119999999981</v>
      </c>
      <c r="T18" s="59">
        <f t="shared" si="7"/>
        <v>8261.738666666668</v>
      </c>
      <c r="U18" s="60">
        <f t="shared" si="7"/>
        <v>2877.01</v>
      </c>
      <c r="V18" s="59">
        <f t="shared" si="7"/>
        <v>70620.415999999983</v>
      </c>
      <c r="W18" s="60">
        <f t="shared" si="7"/>
        <v>5359.3600000000006</v>
      </c>
      <c r="X18" s="59">
        <f t="shared" si="7"/>
        <v>67581.258666666647</v>
      </c>
      <c r="Y18" s="60">
        <f t="shared" si="7"/>
        <v>60773.869999999981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316.81999999999994</v>
      </c>
      <c r="AH18" s="59">
        <f>I18+J18+K18+L18+M18+N18+O18+P18+Q18+R18+S18+T18+U18+V18+W18+X18+Y18+Z18+AA18+AB18+AC18+AD18+AE18+AF18</f>
        <v>408965.81666666653</v>
      </c>
    </row>
    <row r="19" spans="1:34" ht="37.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7.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7.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7.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7.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7.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7.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7.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7.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111387.65898743847</v>
      </c>
      <c r="Q27" s="5">
        <f t="shared" si="20"/>
        <v>107337.00816337242</v>
      </c>
      <c r="R27" s="6">
        <f t="shared" si="20"/>
        <v>14457.374013118564</v>
      </c>
      <c r="S27" s="5">
        <f t="shared" si="20"/>
        <v>105413.58462171123</v>
      </c>
      <c r="T27" s="6">
        <f t="shared" si="20"/>
        <v>14457.374013118564</v>
      </c>
      <c r="U27" s="5">
        <f t="shared" si="20"/>
        <v>5034.5346527723104</v>
      </c>
      <c r="V27" s="6">
        <f t="shared" si="20"/>
        <v>123580.01242442535</v>
      </c>
      <c r="W27" s="5">
        <f t="shared" si="20"/>
        <v>9378.4462468610855</v>
      </c>
      <c r="X27" s="6">
        <f t="shared" si="20"/>
        <v>118261.73306151255</v>
      </c>
      <c r="Y27" s="5">
        <f t="shared" si="20"/>
        <v>106349.35384238476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715657.0800267153</v>
      </c>
    </row>
    <row r="28" spans="1:34" ht="37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8.5947267737221042E-2</v>
      </c>
      <c r="Q28" s="65">
        <f t="shared" si="21"/>
        <v>8.2821765558157734E-2</v>
      </c>
      <c r="R28" s="43">
        <f t="shared" si="21"/>
        <v>1.1155381182961855E-2</v>
      </c>
      <c r="S28" s="65">
        <f t="shared" si="21"/>
        <v>8.133764245502409E-2</v>
      </c>
      <c r="T28" s="43">
        <f t="shared" si="21"/>
        <v>1.1155381182961855E-2</v>
      </c>
      <c r="U28" s="65">
        <f t="shared" si="21"/>
        <v>3.8846717999786347E-3</v>
      </c>
      <c r="V28" s="43">
        <f t="shared" si="21"/>
        <v>9.5354947858352898E-2</v>
      </c>
      <c r="W28" s="65">
        <f t="shared" si="21"/>
        <v>7.2364554373928131E-3</v>
      </c>
      <c r="X28" s="43">
        <f t="shared" si="21"/>
        <v>9.1251337238821409E-2</v>
      </c>
      <c r="Y28" s="65">
        <f t="shared" si="21"/>
        <v>8.205968660677837E-2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B06A8-A6FA-4A86-891D-6CE4B7ECBAA8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42578125" style="2" customWidth="1"/>
    <col min="35" max="16384" width="9.140625" style="1"/>
  </cols>
  <sheetData>
    <row r="1" spans="1:34" ht="19.5" x14ac:dyDescent="0.35">
      <c r="A1" s="87" t="s">
        <v>59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4.4700000000000006</v>
      </c>
      <c r="G7" s="34">
        <f>E7*F7</f>
        <v>4.259606481481482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5520.4500000000007</v>
      </c>
      <c r="R7" s="38"/>
      <c r="S7" s="40"/>
      <c r="T7" s="38"/>
      <c r="U7" s="39">
        <f>G7*15*86.4</f>
        <v>5520.4500000000007</v>
      </c>
      <c r="V7" s="38"/>
      <c r="W7" s="39">
        <f>G7*15*86.4</f>
        <v>5520.4500000000007</v>
      </c>
      <c r="X7" s="38"/>
      <c r="Y7" s="39">
        <f>G7*15*86.4</f>
        <v>5520.4500000000007</v>
      </c>
      <c r="Z7" s="41"/>
      <c r="AA7" s="42"/>
      <c r="AB7" s="41"/>
      <c r="AC7" s="42"/>
      <c r="AD7" s="41"/>
      <c r="AE7" s="42"/>
      <c r="AF7" s="41"/>
      <c r="AG7" s="61">
        <f>F7*H7</f>
        <v>17.880000000000003</v>
      </c>
      <c r="AH7" s="56">
        <f>I7+J7+K7+L7+M7+N7+O7+P7+Q7+R7+S7+T7+U7+V7+W7+X7+Y7+Z7+AA7+AB7+AC7+AD7+AE7+AF7</f>
        <v>22081.800000000003</v>
      </c>
    </row>
    <row r="8" spans="1:34" ht="39.7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10.659999999999998</v>
      </c>
      <c r="G8" s="21">
        <f t="shared" ref="G8:G16" si="3">E8*F8</f>
        <v>10.158256172839504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14042.773333333331</v>
      </c>
      <c r="Q8" s="15">
        <f>G8*15*86.4</f>
        <v>13165.099999999997</v>
      </c>
      <c r="R8" s="18"/>
      <c r="S8" s="15">
        <f>G8*15*86.4</f>
        <v>13165.099999999997</v>
      </c>
      <c r="T8" s="18"/>
      <c r="U8" s="17"/>
      <c r="V8" s="14">
        <f>G8*16*86.4</f>
        <v>14042.773333333331</v>
      </c>
      <c r="W8" s="17"/>
      <c r="X8" s="14">
        <f>G8*16*86.4</f>
        <v>14042.773333333331</v>
      </c>
      <c r="Y8" s="15">
        <f>G8*15*86.4</f>
        <v>13165.099999999997</v>
      </c>
      <c r="Z8" s="13"/>
      <c r="AA8" s="12"/>
      <c r="AB8" s="13"/>
      <c r="AC8" s="12"/>
      <c r="AD8" s="13"/>
      <c r="AE8" s="12"/>
      <c r="AF8" s="13"/>
      <c r="AG8" s="19">
        <f>F8*H8</f>
        <v>63.959999999999994</v>
      </c>
      <c r="AH8" s="57">
        <f>I8+J8+K8+L8+M8+N8+O8+P8+Q8+R8+S8+T8+U8+V8+W8+X8+Y8+Z8+AA8+AB8+AC8+AD8+AE8+AF8</f>
        <v>81623.619999999981</v>
      </c>
    </row>
    <row r="9" spans="1:34" ht="39.7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66"/>
      <c r="G10" s="21">
        <f t="shared" si="3"/>
        <v>0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0</v>
      </c>
      <c r="Q10" s="17"/>
      <c r="R10" s="14">
        <f>G10*16*86.4</f>
        <v>0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0</v>
      </c>
      <c r="AH10" s="57">
        <f t="shared" si="6"/>
        <v>0</v>
      </c>
    </row>
    <row r="11" spans="1:34" ht="39.7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6.2099999999999991</v>
      </c>
      <c r="G11" s="21">
        <f t="shared" si="3"/>
        <v>6.7610416666666655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9346.4639999999981</v>
      </c>
      <c r="S11" s="17"/>
      <c r="T11" s="14">
        <f>G11*16*86.4</f>
        <v>9346.4639999999981</v>
      </c>
      <c r="U11" s="17"/>
      <c r="V11" s="14">
        <f>G11*16*86.4</f>
        <v>9346.4639999999981</v>
      </c>
      <c r="W11" s="17"/>
      <c r="X11" s="14">
        <f>G11*16*86.4</f>
        <v>9346.4639999999981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24.839999999999996</v>
      </c>
      <c r="AH11" s="57">
        <f t="shared" si="6"/>
        <v>37385.855999999992</v>
      </c>
    </row>
    <row r="12" spans="1:34" ht="39.7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4.5599999999999996</v>
      </c>
      <c r="G12" s="21">
        <f t="shared" si="3"/>
        <v>4.3453703703703699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6007.04</v>
      </c>
      <c r="S12" s="17"/>
      <c r="T12" s="14">
        <f>G12*16*86.4</f>
        <v>6007.04</v>
      </c>
      <c r="U12" s="17"/>
      <c r="V12" s="14">
        <f>G12*16*86.4</f>
        <v>6007.04</v>
      </c>
      <c r="W12" s="15">
        <f>G12*15*86.4</f>
        <v>5631.5999999999995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18.239999999999998</v>
      </c>
      <c r="AH12" s="57">
        <f t="shared" si="6"/>
        <v>23652.719999999998</v>
      </c>
    </row>
    <row r="13" spans="1:34" ht="39.7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0.86</v>
      </c>
      <c r="G13" s="21">
        <f t="shared" si="3"/>
        <v>0.93631172839506172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1213.46</v>
      </c>
      <c r="R13" s="18"/>
      <c r="S13" s="15">
        <f>G13*15*86.4</f>
        <v>1213.46</v>
      </c>
      <c r="T13" s="18"/>
      <c r="U13" s="17"/>
      <c r="V13" s="14">
        <f>G13*16*86.4</f>
        <v>1294.3573333333334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2.58</v>
      </c>
      <c r="AH13" s="57">
        <f t="shared" si="6"/>
        <v>3721.2773333333334</v>
      </c>
    </row>
    <row r="14" spans="1:34" ht="39.7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9.7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3.4900000000000011</v>
      </c>
      <c r="G15" s="21">
        <f t="shared" si="3"/>
        <v>3.7996836419753097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5252.6826666666684</v>
      </c>
      <c r="Q15" s="15">
        <f>G15*15*86.4</f>
        <v>4924.3900000000021</v>
      </c>
      <c r="R15" s="18"/>
      <c r="S15" s="15">
        <f>G15*15*86.4</f>
        <v>4924.3900000000021</v>
      </c>
      <c r="T15" s="18"/>
      <c r="U15" s="39">
        <f>G15*15*86.4</f>
        <v>4924.3900000000021</v>
      </c>
      <c r="V15" s="18"/>
      <c r="W15" s="15">
        <f>G15*15*86.4</f>
        <v>4924.3900000000021</v>
      </c>
      <c r="X15" s="18"/>
      <c r="Y15" s="15">
        <f>G15*15*86.4</f>
        <v>4924.3900000000021</v>
      </c>
      <c r="Z15" s="13"/>
      <c r="AA15" s="12"/>
      <c r="AB15" s="13"/>
      <c r="AC15" s="12"/>
      <c r="AD15" s="13"/>
      <c r="AE15" s="12"/>
      <c r="AF15" s="13"/>
      <c r="AG15" s="19">
        <f t="shared" si="5"/>
        <v>20.940000000000005</v>
      </c>
      <c r="AH15" s="57">
        <f t="shared" si="6"/>
        <v>29874.632666666683</v>
      </c>
    </row>
    <row r="16" spans="1:34" ht="39.7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0.30000000000000004</v>
      </c>
      <c r="G16" s="46">
        <f t="shared" si="3"/>
        <v>0.32662037037037039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423.30000000000007</v>
      </c>
      <c r="R16" s="50"/>
      <c r="S16" s="15">
        <f>G16*15*86.4</f>
        <v>423.30000000000007</v>
      </c>
      <c r="T16" s="50"/>
      <c r="U16" s="39">
        <f>G16*15*86.4</f>
        <v>423.30000000000007</v>
      </c>
      <c r="V16" s="50"/>
      <c r="W16" s="51">
        <f>G16*15*86.4</f>
        <v>423.30000000000007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1.2000000000000002</v>
      </c>
      <c r="AH16" s="58">
        <f t="shared" si="6"/>
        <v>1693.2000000000003</v>
      </c>
    </row>
    <row r="17" spans="1:34" ht="39.7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46.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19295.455999999998</v>
      </c>
      <c r="Q18" s="60">
        <f t="shared" si="7"/>
        <v>25246.699999999997</v>
      </c>
      <c r="R18" s="59">
        <f t="shared" si="7"/>
        <v>15353.503999999997</v>
      </c>
      <c r="S18" s="60">
        <f t="shared" si="7"/>
        <v>19726.25</v>
      </c>
      <c r="T18" s="59">
        <f t="shared" si="7"/>
        <v>15353.503999999997</v>
      </c>
      <c r="U18" s="60">
        <f t="shared" si="7"/>
        <v>10868.140000000003</v>
      </c>
      <c r="V18" s="59">
        <f t="shared" si="7"/>
        <v>30690.634666666665</v>
      </c>
      <c r="W18" s="60">
        <f t="shared" si="7"/>
        <v>16499.740000000002</v>
      </c>
      <c r="X18" s="59">
        <f t="shared" si="7"/>
        <v>23389.237333333331</v>
      </c>
      <c r="Y18" s="60">
        <f t="shared" si="7"/>
        <v>23609.94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149.63999999999999</v>
      </c>
      <c r="AH18" s="59">
        <f>I18+J18+K18+L18+M18+N18+O18+P18+Q18+R18+S18+T18+U18+V18+W18+X18+Y18+Z18+AA18+AB18+AC18+AD18+AE18+AF18</f>
        <v>200033.10599999997</v>
      </c>
    </row>
    <row r="19" spans="1:34" ht="33.7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3.7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3.7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3.7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3.7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3.7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3.7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3.7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5.2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33765.48634625649</v>
      </c>
      <c r="Q27" s="5">
        <f t="shared" si="20"/>
        <v>44179.681689721852</v>
      </c>
      <c r="R27" s="6">
        <f t="shared" si="20"/>
        <v>26867.389383241025</v>
      </c>
      <c r="S27" s="5">
        <f t="shared" si="20"/>
        <v>34519.340980479654</v>
      </c>
      <c r="T27" s="6">
        <f t="shared" si="20"/>
        <v>26867.389383241025</v>
      </c>
      <c r="U27" s="5">
        <f t="shared" si="20"/>
        <v>19018.365400600229</v>
      </c>
      <c r="V27" s="6">
        <f t="shared" si="20"/>
        <v>53706.126758304097</v>
      </c>
      <c r="W27" s="5">
        <f t="shared" si="20"/>
        <v>28873.209614055355</v>
      </c>
      <c r="X27" s="6">
        <f t="shared" si="20"/>
        <v>40929.272354486937</v>
      </c>
      <c r="Y27" s="5">
        <f t="shared" si="20"/>
        <v>41315.484158857653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350041.74606924428</v>
      </c>
    </row>
    <row r="28" spans="1:34" ht="37.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2.6053616007913959E-2</v>
      </c>
      <c r="Q28" s="65">
        <f t="shared" si="21"/>
        <v>3.4089260563056986E-2</v>
      </c>
      <c r="R28" s="43">
        <f t="shared" si="21"/>
        <v>2.0731010326574865E-2</v>
      </c>
      <c r="S28" s="65">
        <f t="shared" si="21"/>
        <v>2.6635293966419487E-2</v>
      </c>
      <c r="T28" s="43">
        <f t="shared" si="21"/>
        <v>2.0731010326574865E-2</v>
      </c>
      <c r="U28" s="65">
        <f t="shared" si="21"/>
        <v>1.4674664660956967E-2</v>
      </c>
      <c r="V28" s="43">
        <f t="shared" si="21"/>
        <v>4.1439912622148224E-2</v>
      </c>
      <c r="W28" s="65">
        <f t="shared" si="21"/>
        <v>2.2278711121956292E-2</v>
      </c>
      <c r="X28" s="43">
        <f t="shared" si="21"/>
        <v>3.1581228668585599E-2</v>
      </c>
      <c r="Y28" s="65">
        <f t="shared" si="21"/>
        <v>3.1879231604056833E-2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98C4-4A68-49FA-B10B-F04DDD604DCE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6.140625" style="2" customWidth="1"/>
    <col min="35" max="16384" width="9.140625" style="1"/>
  </cols>
  <sheetData>
    <row r="1" spans="1:34" ht="19.5" x14ac:dyDescent="0.35">
      <c r="A1" s="87" t="s">
        <v>60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9.7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8.58</v>
      </c>
      <c r="G7" s="34">
        <f>E7*F7</f>
        <v>8.1761574074074073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10596.300000000001</v>
      </c>
      <c r="R7" s="38"/>
      <c r="S7" s="40"/>
      <c r="T7" s="38"/>
      <c r="U7" s="39">
        <f>G7*15*86.4</f>
        <v>10596.300000000001</v>
      </c>
      <c r="V7" s="38"/>
      <c r="W7" s="39">
        <f>G7*15*86.4</f>
        <v>10596.300000000001</v>
      </c>
      <c r="X7" s="38"/>
      <c r="Y7" s="39">
        <f>G7*15*86.4</f>
        <v>10596.300000000001</v>
      </c>
      <c r="Z7" s="41"/>
      <c r="AA7" s="42"/>
      <c r="AB7" s="41"/>
      <c r="AC7" s="42"/>
      <c r="AD7" s="41"/>
      <c r="AE7" s="42"/>
      <c r="AF7" s="41"/>
      <c r="AG7" s="61">
        <f>F7*H7</f>
        <v>34.32</v>
      </c>
      <c r="AH7" s="56">
        <f>I7+J7+K7+L7+M7+N7+O7+P7+Q7+R7+S7+T7+U7+V7+W7+X7+Y7+Z7+AA7+AB7+AC7+AD7+AE7+AF7</f>
        <v>42385.200000000004</v>
      </c>
    </row>
    <row r="8" spans="1:34" ht="39.7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35.900000000000013</v>
      </c>
      <c r="G8" s="21">
        <f t="shared" ref="G8:G16" si="3">E8*F8</f>
        <v>34.21026234567902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47292.266666666677</v>
      </c>
      <c r="Q8" s="15">
        <f>G8*15*86.4</f>
        <v>44336.500000000015</v>
      </c>
      <c r="R8" s="18"/>
      <c r="S8" s="15">
        <f>G8*15*86.4</f>
        <v>44336.500000000015</v>
      </c>
      <c r="T8" s="18"/>
      <c r="U8" s="17"/>
      <c r="V8" s="14">
        <f>G8*16*86.4</f>
        <v>47292.266666666677</v>
      </c>
      <c r="W8" s="17"/>
      <c r="X8" s="14">
        <f>G8*16*86.4</f>
        <v>47292.266666666677</v>
      </c>
      <c r="Y8" s="15">
        <f>G8*15*86.4</f>
        <v>44336.500000000015</v>
      </c>
      <c r="Z8" s="13"/>
      <c r="AA8" s="12"/>
      <c r="AB8" s="13"/>
      <c r="AC8" s="12"/>
      <c r="AD8" s="13"/>
      <c r="AE8" s="12"/>
      <c r="AF8" s="13"/>
      <c r="AG8" s="19">
        <f>F8*H8</f>
        <v>215.40000000000009</v>
      </c>
      <c r="AH8" s="57">
        <f>I8+J8+K8+L8+M8+N8+O8+P8+Q8+R8+S8+T8+U8+V8+W8+X8+Y8+Z8+AA8+AB8+AC8+AD8+AE8+AF8</f>
        <v>274886.30000000005</v>
      </c>
    </row>
    <row r="9" spans="1:34" ht="39.7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9.7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72">
        <v>0.52</v>
      </c>
      <c r="G10" s="21">
        <f t="shared" si="3"/>
        <v>0.56614197530864196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782.6346666666667</v>
      </c>
      <c r="Q10" s="17"/>
      <c r="R10" s="14">
        <f>G10*16*86.4</f>
        <v>782.6346666666667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1.04</v>
      </c>
      <c r="AH10" s="57">
        <f t="shared" si="6"/>
        <v>1565.2693333333334</v>
      </c>
    </row>
    <row r="11" spans="1:34" ht="39.7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46.200000000000017</v>
      </c>
      <c r="G11" s="21">
        <f t="shared" si="3"/>
        <v>50.299537037037055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69534.080000000031</v>
      </c>
      <c r="S11" s="17"/>
      <c r="T11" s="14">
        <f>G11*16*86.4</f>
        <v>69534.080000000031</v>
      </c>
      <c r="U11" s="17"/>
      <c r="V11" s="14">
        <f>G11*16*86.4</f>
        <v>69534.080000000031</v>
      </c>
      <c r="W11" s="17"/>
      <c r="X11" s="14">
        <f>G11*16*86.4</f>
        <v>69534.080000000031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184.80000000000007</v>
      </c>
      <c r="AH11" s="57">
        <f t="shared" si="6"/>
        <v>278136.32000000012</v>
      </c>
    </row>
    <row r="12" spans="1:34" ht="39.7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48.289999999999978</v>
      </c>
      <c r="G12" s="21">
        <f t="shared" si="3"/>
        <v>46.017091049382692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63614.026666666636</v>
      </c>
      <c r="S12" s="17"/>
      <c r="T12" s="14">
        <f>G12*16*86.4</f>
        <v>63614.026666666636</v>
      </c>
      <c r="U12" s="17"/>
      <c r="V12" s="14">
        <f>G12*16*86.4</f>
        <v>63614.026666666636</v>
      </c>
      <c r="W12" s="15">
        <f>G12*15*86.4</f>
        <v>59638.14999999998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193.15999999999991</v>
      </c>
      <c r="AH12" s="57">
        <f t="shared" si="6"/>
        <v>250480.22999999986</v>
      </c>
    </row>
    <row r="13" spans="1:34" ht="39.7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1.3</v>
      </c>
      <c r="G13" s="21">
        <f t="shared" si="3"/>
        <v>1.4153549382716051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1834.3000000000004</v>
      </c>
      <c r="R13" s="18"/>
      <c r="S13" s="15">
        <f>G13*15*86.4</f>
        <v>1834.3000000000004</v>
      </c>
      <c r="T13" s="18"/>
      <c r="U13" s="17"/>
      <c r="V13" s="14">
        <f>G13*16*86.4</f>
        <v>1956.586666666667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3.9000000000000004</v>
      </c>
      <c r="AH13" s="57">
        <f t="shared" si="6"/>
        <v>5625.1866666666683</v>
      </c>
    </row>
    <row r="14" spans="1:34" ht="39.7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9.7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6.53</v>
      </c>
      <c r="G15" s="21">
        <f t="shared" si="3"/>
        <v>7.1094367283950621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9828.0853333333343</v>
      </c>
      <c r="Q15" s="15">
        <f>G15*15*86.4</f>
        <v>9213.83</v>
      </c>
      <c r="R15" s="18"/>
      <c r="S15" s="15">
        <f>G15*15*86.4</f>
        <v>9213.83</v>
      </c>
      <c r="T15" s="18"/>
      <c r="U15" s="39">
        <f>G15*15*86.4</f>
        <v>9213.83</v>
      </c>
      <c r="V15" s="18"/>
      <c r="W15" s="15">
        <f>G15*15*86.4</f>
        <v>9213.83</v>
      </c>
      <c r="X15" s="18"/>
      <c r="Y15" s="15">
        <f>G15*15*86.4</f>
        <v>9213.83</v>
      </c>
      <c r="Z15" s="13"/>
      <c r="AA15" s="12"/>
      <c r="AB15" s="13"/>
      <c r="AC15" s="12"/>
      <c r="AD15" s="13"/>
      <c r="AE15" s="12"/>
      <c r="AF15" s="13"/>
      <c r="AG15" s="19">
        <f t="shared" si="5"/>
        <v>39.18</v>
      </c>
      <c r="AH15" s="57">
        <f t="shared" si="6"/>
        <v>55897.235333333338</v>
      </c>
    </row>
    <row r="16" spans="1:34" ht="39.7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0.05</v>
      </c>
      <c r="G16" s="46">
        <f t="shared" si="3"/>
        <v>5.443672839506173E-2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70.550000000000011</v>
      </c>
      <c r="R16" s="50"/>
      <c r="S16" s="15">
        <f>G16*15*86.4</f>
        <v>70.550000000000011</v>
      </c>
      <c r="T16" s="50"/>
      <c r="U16" s="39">
        <f>G16*15*86.4</f>
        <v>70.550000000000011</v>
      </c>
      <c r="V16" s="50"/>
      <c r="W16" s="51">
        <f>G16*15*86.4</f>
        <v>70.550000000000011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0.2</v>
      </c>
      <c r="AH16" s="58">
        <f t="shared" si="6"/>
        <v>282.20000000000005</v>
      </c>
    </row>
    <row r="17" spans="1:34" ht="39.7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9.7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57902.986666666679</v>
      </c>
      <c r="Q18" s="60">
        <f t="shared" si="7"/>
        <v>66051.480000000025</v>
      </c>
      <c r="R18" s="59">
        <f t="shared" si="7"/>
        <v>133930.74133333334</v>
      </c>
      <c r="S18" s="60">
        <f t="shared" si="7"/>
        <v>55455.180000000022</v>
      </c>
      <c r="T18" s="59">
        <f t="shared" si="7"/>
        <v>133148.10666666666</v>
      </c>
      <c r="U18" s="60">
        <f t="shared" si="7"/>
        <v>19880.68</v>
      </c>
      <c r="V18" s="59">
        <f t="shared" si="7"/>
        <v>182396.96000000002</v>
      </c>
      <c r="W18" s="60">
        <f t="shared" si="7"/>
        <v>79518.829999999987</v>
      </c>
      <c r="X18" s="59">
        <f t="shared" si="7"/>
        <v>116826.34666666671</v>
      </c>
      <c r="Y18" s="60">
        <f t="shared" si="7"/>
        <v>64146.630000000019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672</v>
      </c>
      <c r="AH18" s="59">
        <f>I18+J18+K18+L18+M18+N18+O18+P18+Q18+R18+S18+T18+U18+V18+W18+X18+Y18+Z18+AA18+AB18+AC18+AD18+AE18+AF18</f>
        <v>909257.94133333338</v>
      </c>
    </row>
    <row r="19" spans="1:34" ht="39.7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9.7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9.7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9.7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9.7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9.7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9.7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9.7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9.7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101325.54036042503</v>
      </c>
      <c r="Q27" s="5">
        <f t="shared" si="20"/>
        <v>115584.74420558054</v>
      </c>
      <c r="R27" s="6">
        <f t="shared" si="20"/>
        <v>234367.9578152844</v>
      </c>
      <c r="S27" s="5">
        <f t="shared" si="20"/>
        <v>97042.076803947872</v>
      </c>
      <c r="T27" s="6">
        <f t="shared" si="20"/>
        <v>232998.4104901815</v>
      </c>
      <c r="U27" s="5">
        <f t="shared" si="20"/>
        <v>34789.58098187959</v>
      </c>
      <c r="V27" s="6">
        <f t="shared" si="20"/>
        <v>319179.91792879585</v>
      </c>
      <c r="W27" s="5">
        <f t="shared" si="20"/>
        <v>139151.51674235065</v>
      </c>
      <c r="X27" s="6">
        <f t="shared" si="20"/>
        <v>204436.6514715362</v>
      </c>
      <c r="Y27" s="5">
        <f t="shared" si="20"/>
        <v>112251.4108722472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1591127.8076722289</v>
      </c>
    </row>
    <row r="28" spans="1:34" ht="39.7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7.8183287315142777E-2</v>
      </c>
      <c r="Q28" s="65">
        <f t="shared" si="21"/>
        <v>8.9185759417886229E-2</v>
      </c>
      <c r="R28" s="43">
        <f t="shared" si="21"/>
        <v>0.18083947362290465</v>
      </c>
      <c r="S28" s="65">
        <f t="shared" si="21"/>
        <v>7.4878145682058542E-2</v>
      </c>
      <c r="T28" s="43">
        <f t="shared" si="21"/>
        <v>0.17978272414365856</v>
      </c>
      <c r="U28" s="65">
        <f t="shared" si="21"/>
        <v>2.6843812486018203E-2</v>
      </c>
      <c r="V28" s="43">
        <f t="shared" si="21"/>
        <v>0.24628080087098445</v>
      </c>
      <c r="W28" s="65">
        <f t="shared" si="21"/>
        <v>0.10736999748638168</v>
      </c>
      <c r="X28" s="43">
        <f t="shared" si="21"/>
        <v>0.1577443298391483</v>
      </c>
      <c r="Y28" s="65">
        <f t="shared" si="21"/>
        <v>8.6613742956980863E-2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EAD8-C755-48D0-ADDB-79A16FEB02C0}">
  <sheetPr>
    <tabColor rgb="FF00B050"/>
    <pageSetUpPr fitToPage="1"/>
  </sheetPr>
  <dimension ref="A1:AH28"/>
  <sheetViews>
    <sheetView view="pageBreakPreview" zoomScale="60" zoomScaleNormal="90" workbookViewId="0">
      <selection activeCell="AG24" sqref="AG24:AH26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 customWidth="1"/>
    <col min="6" max="6" width="10.5703125" style="1" customWidth="1"/>
    <col min="7" max="7" width="9.140625" style="1" customWidth="1"/>
    <col min="8" max="8" width="13.5703125" style="1" customWidth="1"/>
    <col min="9" max="12" width="11.140625" style="2" bestFit="1" customWidth="1"/>
    <col min="13" max="15" width="11.140625" style="1" bestFit="1" customWidth="1"/>
    <col min="16" max="16" width="14.7109375" style="1" bestFit="1" customWidth="1"/>
    <col min="17" max="17" width="13.7109375" style="1" bestFit="1" customWidth="1"/>
    <col min="18" max="18" width="14.7109375" style="1" bestFit="1" customWidth="1"/>
    <col min="19" max="19" width="14.140625" style="1" bestFit="1" customWidth="1"/>
    <col min="20" max="24" width="14.7109375" style="1" bestFit="1" customWidth="1"/>
    <col min="25" max="25" width="13.7109375" style="1" bestFit="1" customWidth="1"/>
    <col min="26" max="32" width="11.140625" style="1" bestFit="1" customWidth="1"/>
    <col min="33" max="33" width="11.28515625" style="2" customWidth="1"/>
    <col min="34" max="34" width="14" style="2" customWidth="1"/>
    <col min="35" max="16384" width="9.140625" style="1"/>
  </cols>
  <sheetData>
    <row r="1" spans="1:34" ht="19.5" x14ac:dyDescent="0.35">
      <c r="A1" s="87" t="s">
        <v>61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18" customHeight="1" x14ac:dyDescent="0.25">
      <c r="A2" s="90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2"/>
    </row>
    <row r="3" spans="1:34" ht="18" customHeight="1" thickBot="1" x14ac:dyDescent="0.3">
      <c r="A3" s="93" t="s">
        <v>26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5"/>
    </row>
    <row r="4" spans="1:34" ht="48" customHeight="1" thickBot="1" x14ac:dyDescent="0.3">
      <c r="A4" s="96" t="s">
        <v>1</v>
      </c>
      <c r="B4" s="98" t="s">
        <v>2</v>
      </c>
      <c r="C4" s="98" t="s">
        <v>3</v>
      </c>
      <c r="D4" s="77" t="s">
        <v>27</v>
      </c>
      <c r="E4" s="77" t="s">
        <v>28</v>
      </c>
      <c r="F4" s="77" t="s">
        <v>29</v>
      </c>
      <c r="G4" s="77" t="s">
        <v>30</v>
      </c>
      <c r="H4" s="77" t="s">
        <v>39</v>
      </c>
      <c r="I4" s="99" t="s">
        <v>41</v>
      </c>
      <c r="J4" s="100"/>
      <c r="K4" s="99" t="s">
        <v>40</v>
      </c>
      <c r="L4" s="101"/>
      <c r="M4" s="82" t="s">
        <v>4</v>
      </c>
      <c r="N4" s="83"/>
      <c r="O4" s="82" t="s">
        <v>5</v>
      </c>
      <c r="P4" s="83"/>
      <c r="Q4" s="82" t="s">
        <v>6</v>
      </c>
      <c r="R4" s="83"/>
      <c r="S4" s="82" t="s">
        <v>7</v>
      </c>
      <c r="T4" s="83"/>
      <c r="U4" s="82" t="s">
        <v>8</v>
      </c>
      <c r="V4" s="83"/>
      <c r="W4" s="82" t="s">
        <v>9</v>
      </c>
      <c r="X4" s="83"/>
      <c r="Y4" s="82" t="s">
        <v>10</v>
      </c>
      <c r="Z4" s="83"/>
      <c r="AA4" s="82" t="s">
        <v>11</v>
      </c>
      <c r="AB4" s="83"/>
      <c r="AC4" s="82" t="s">
        <v>42</v>
      </c>
      <c r="AD4" s="83"/>
      <c r="AE4" s="82" t="s">
        <v>12</v>
      </c>
      <c r="AF4" s="83"/>
      <c r="AG4" s="80" t="s">
        <v>43</v>
      </c>
      <c r="AH4" s="81"/>
    </row>
    <row r="5" spans="1:34" ht="33.75" customHeight="1" thickBot="1" x14ac:dyDescent="0.3">
      <c r="A5" s="97"/>
      <c r="B5" s="78"/>
      <c r="C5" s="78"/>
      <c r="D5" s="78"/>
      <c r="E5" s="78"/>
      <c r="F5" s="79"/>
      <c r="G5" s="78"/>
      <c r="H5" s="79"/>
      <c r="I5" s="26" t="s">
        <v>13</v>
      </c>
      <c r="J5" s="27" t="s">
        <v>14</v>
      </c>
      <c r="K5" s="26" t="s">
        <v>13</v>
      </c>
      <c r="L5" s="28" t="s">
        <v>14</v>
      </c>
      <c r="M5" s="26" t="s">
        <v>13</v>
      </c>
      <c r="N5" s="27" t="s">
        <v>14</v>
      </c>
      <c r="O5" s="26" t="s">
        <v>13</v>
      </c>
      <c r="P5" s="27" t="s">
        <v>15</v>
      </c>
      <c r="Q5" s="26" t="s">
        <v>13</v>
      </c>
      <c r="R5" s="32" t="s">
        <v>14</v>
      </c>
      <c r="S5" s="26" t="s">
        <v>13</v>
      </c>
      <c r="T5" s="27" t="s">
        <v>15</v>
      </c>
      <c r="U5" s="26" t="s">
        <v>13</v>
      </c>
      <c r="V5" s="27" t="s">
        <v>14</v>
      </c>
      <c r="W5" s="26" t="s">
        <v>13</v>
      </c>
      <c r="X5" s="27" t="s">
        <v>14</v>
      </c>
      <c r="Y5" s="26" t="s">
        <v>13</v>
      </c>
      <c r="Z5" s="27" t="s">
        <v>15</v>
      </c>
      <c r="AA5" s="26" t="s">
        <v>13</v>
      </c>
      <c r="AB5" s="27" t="s">
        <v>14</v>
      </c>
      <c r="AC5" s="26" t="s">
        <v>13</v>
      </c>
      <c r="AD5" s="27" t="s">
        <v>15</v>
      </c>
      <c r="AE5" s="26" t="s">
        <v>13</v>
      </c>
      <c r="AF5" s="27" t="s">
        <v>14</v>
      </c>
      <c r="AG5" s="55" t="s">
        <v>44</v>
      </c>
      <c r="AH5" s="55" t="s">
        <v>45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2.25" customHeight="1" x14ac:dyDescent="0.25">
      <c r="A7" s="44">
        <v>1</v>
      </c>
      <c r="B7" s="33" t="s">
        <v>16</v>
      </c>
      <c r="C7" s="34">
        <v>1235</v>
      </c>
      <c r="D7" s="34">
        <f>C7/86.4</f>
        <v>14.293981481481481</v>
      </c>
      <c r="E7" s="34">
        <f>D7/15</f>
        <v>0.95293209876543206</v>
      </c>
      <c r="F7" s="72">
        <v>6.5899999999999972</v>
      </c>
      <c r="G7" s="34">
        <f>E7*F7</f>
        <v>6.2798225308641946</v>
      </c>
      <c r="H7" s="34">
        <v>4</v>
      </c>
      <c r="I7" s="35"/>
      <c r="J7" s="36"/>
      <c r="K7" s="35"/>
      <c r="L7" s="36"/>
      <c r="M7" s="37"/>
      <c r="N7" s="38"/>
      <c r="O7" s="40"/>
      <c r="P7" s="38"/>
      <c r="Q7" s="39">
        <f>G7*15*86.4</f>
        <v>8138.6499999999969</v>
      </c>
      <c r="R7" s="38"/>
      <c r="S7" s="40"/>
      <c r="T7" s="38"/>
      <c r="U7" s="39">
        <f>G7*15*86.4</f>
        <v>8138.6499999999969</v>
      </c>
      <c r="V7" s="38"/>
      <c r="W7" s="39">
        <f>G7*15*86.4</f>
        <v>8138.6499999999969</v>
      </c>
      <c r="X7" s="38"/>
      <c r="Y7" s="39">
        <f>G7*15*86.4</f>
        <v>8138.6499999999969</v>
      </c>
      <c r="Z7" s="41"/>
      <c r="AA7" s="42"/>
      <c r="AB7" s="41"/>
      <c r="AC7" s="42"/>
      <c r="AD7" s="41"/>
      <c r="AE7" s="42"/>
      <c r="AF7" s="41"/>
      <c r="AG7" s="61">
        <f>F7*H7</f>
        <v>26.359999999999989</v>
      </c>
      <c r="AH7" s="56">
        <f>I7+J7+K7+L7+M7+N7+O7+P7+Q7+R7+S7+T7+U7+V7+W7+X7+Y7+Z7+AA7+AB7+AC7+AD7+AE7+AF7</f>
        <v>32554.599999999988</v>
      </c>
    </row>
    <row r="8" spans="1:34" ht="32.25" customHeight="1" x14ac:dyDescent="0.25">
      <c r="A8" s="31">
        <f>A7+1</f>
        <v>2</v>
      </c>
      <c r="B8" s="29" t="s">
        <v>17</v>
      </c>
      <c r="C8" s="21">
        <v>1235</v>
      </c>
      <c r="D8" s="21">
        <f t="shared" ref="D8:D16" si="1">C8/86.4</f>
        <v>14.293981481481481</v>
      </c>
      <c r="E8" s="21">
        <f t="shared" ref="E8:E16" si="2">D8/15</f>
        <v>0.95293209876543206</v>
      </c>
      <c r="F8" s="72">
        <v>42.600000000000016</v>
      </c>
      <c r="G8" s="21">
        <f t="shared" ref="G8:G16" si="3">E8*F8</f>
        <v>40.594907407407419</v>
      </c>
      <c r="H8" s="21">
        <v>6</v>
      </c>
      <c r="I8" s="3"/>
      <c r="J8" s="4"/>
      <c r="K8" s="3"/>
      <c r="L8" s="4"/>
      <c r="M8" s="16"/>
      <c r="N8" s="18"/>
      <c r="O8" s="17"/>
      <c r="P8" s="14">
        <f>G8*16*86.4</f>
        <v>56118.400000000023</v>
      </c>
      <c r="Q8" s="15">
        <f>G8*15*86.4</f>
        <v>52611.000000000022</v>
      </c>
      <c r="R8" s="18"/>
      <c r="S8" s="15">
        <f>G8*15*86.4</f>
        <v>52611.000000000022</v>
      </c>
      <c r="T8" s="18"/>
      <c r="U8" s="17"/>
      <c r="V8" s="14">
        <f>G8*16*86.4</f>
        <v>56118.400000000023</v>
      </c>
      <c r="W8" s="17"/>
      <c r="X8" s="14">
        <f>G8*16*86.4</f>
        <v>56118.400000000023</v>
      </c>
      <c r="Y8" s="15">
        <f>G8*15*86.4</f>
        <v>52611.000000000022</v>
      </c>
      <c r="Z8" s="13"/>
      <c r="AA8" s="12"/>
      <c r="AB8" s="13"/>
      <c r="AC8" s="12"/>
      <c r="AD8" s="13"/>
      <c r="AE8" s="12"/>
      <c r="AF8" s="13"/>
      <c r="AG8" s="19">
        <f>F8*H8</f>
        <v>255.60000000000008</v>
      </c>
      <c r="AH8" s="57">
        <f>I8+J8+K8+L8+M8+N8+O8+P8+Q8+R8+S8+T8+U8+V8+W8+X8+Y8+Z8+AA8+AB8+AC8+AD8+AE8+AF8</f>
        <v>326188.20000000013</v>
      </c>
    </row>
    <row r="9" spans="1:34" ht="32.25" customHeight="1" x14ac:dyDescent="0.25">
      <c r="A9" s="31">
        <f t="shared" ref="A9:A28" si="4">A8+1</f>
        <v>3</v>
      </c>
      <c r="B9" s="29" t="s">
        <v>18</v>
      </c>
      <c r="C9" s="21">
        <v>1411</v>
      </c>
      <c r="D9" s="21">
        <f t="shared" si="1"/>
        <v>16.331018518518519</v>
      </c>
      <c r="E9" s="21">
        <f t="shared" si="2"/>
        <v>1.0887345679012346</v>
      </c>
      <c r="F9" s="66"/>
      <c r="G9" s="21">
        <f t="shared" si="3"/>
        <v>0</v>
      </c>
      <c r="H9" s="21">
        <v>2</v>
      </c>
      <c r="I9" s="3"/>
      <c r="J9" s="4"/>
      <c r="K9" s="3"/>
      <c r="L9" s="4"/>
      <c r="M9" s="16"/>
      <c r="N9" s="18"/>
      <c r="O9" s="17"/>
      <c r="P9" s="14">
        <f>G9*16*86.4</f>
        <v>0</v>
      </c>
      <c r="Q9" s="17"/>
      <c r="R9" s="14">
        <f>G9*16*86.4</f>
        <v>0</v>
      </c>
      <c r="S9" s="17"/>
      <c r="T9" s="18"/>
      <c r="U9" s="17"/>
      <c r="V9" s="18"/>
      <c r="W9" s="17"/>
      <c r="X9" s="18"/>
      <c r="Y9" s="17"/>
      <c r="Z9" s="13"/>
      <c r="AA9" s="12"/>
      <c r="AB9" s="13"/>
      <c r="AC9" s="12"/>
      <c r="AD9" s="13"/>
      <c r="AE9" s="12"/>
      <c r="AF9" s="13"/>
      <c r="AG9" s="19">
        <f t="shared" ref="AG9:AG15" si="5">F9*H9</f>
        <v>0</v>
      </c>
      <c r="AH9" s="57">
        <f t="shared" ref="AH9:AH16" si="6">I9+J9+K9+L9+M9+N9+O9+P9+Q9+R9+S9+T9+U9+V9+W9+X9+Y9+Z9+AA9+AB9+AC9+AD9+AE9+AF9</f>
        <v>0</v>
      </c>
    </row>
    <row r="10" spans="1:34" ht="32.25" customHeight="1" x14ac:dyDescent="0.25">
      <c r="A10" s="31">
        <f t="shared" si="4"/>
        <v>4</v>
      </c>
      <c r="B10" s="29" t="s">
        <v>19</v>
      </c>
      <c r="C10" s="21">
        <v>1411</v>
      </c>
      <c r="D10" s="21">
        <f t="shared" si="1"/>
        <v>16.331018518518519</v>
      </c>
      <c r="E10" s="21">
        <f t="shared" si="2"/>
        <v>1.0887345679012346</v>
      </c>
      <c r="F10" s="72">
        <v>0.55000000000000004</v>
      </c>
      <c r="G10" s="21">
        <f t="shared" si="3"/>
        <v>0.59880401234567904</v>
      </c>
      <c r="H10" s="21">
        <v>2</v>
      </c>
      <c r="I10" s="3"/>
      <c r="J10" s="4"/>
      <c r="K10" s="3"/>
      <c r="L10" s="4"/>
      <c r="M10" s="16"/>
      <c r="N10" s="18"/>
      <c r="O10" s="17"/>
      <c r="P10" s="14">
        <f>G10*16*86.4</f>
        <v>827.78666666666675</v>
      </c>
      <c r="Q10" s="17"/>
      <c r="R10" s="14">
        <f>G10*16*86.4</f>
        <v>827.78666666666675</v>
      </c>
      <c r="S10" s="17"/>
      <c r="T10" s="18"/>
      <c r="U10" s="17"/>
      <c r="V10" s="18"/>
      <c r="W10" s="17"/>
      <c r="X10" s="18"/>
      <c r="Y10" s="17"/>
      <c r="Z10" s="13"/>
      <c r="AA10" s="12"/>
      <c r="AB10" s="13"/>
      <c r="AC10" s="12"/>
      <c r="AD10" s="13"/>
      <c r="AE10" s="12"/>
      <c r="AF10" s="13"/>
      <c r="AG10" s="19">
        <f t="shared" si="5"/>
        <v>1.1000000000000001</v>
      </c>
      <c r="AH10" s="57">
        <f t="shared" si="6"/>
        <v>1655.5733333333335</v>
      </c>
    </row>
    <row r="11" spans="1:34" ht="32.25" customHeight="1" x14ac:dyDescent="0.25">
      <c r="A11" s="31">
        <f t="shared" si="4"/>
        <v>5</v>
      </c>
      <c r="B11" s="29" t="s">
        <v>25</v>
      </c>
      <c r="C11" s="21">
        <v>1411</v>
      </c>
      <c r="D11" s="21">
        <f t="shared" si="1"/>
        <v>16.331018518518519</v>
      </c>
      <c r="E11" s="21">
        <f t="shared" si="2"/>
        <v>1.0887345679012346</v>
      </c>
      <c r="F11" s="72">
        <v>38.100000000000016</v>
      </c>
      <c r="G11" s="21">
        <f t="shared" si="3"/>
        <v>41.480787037037054</v>
      </c>
      <c r="H11" s="21">
        <v>4</v>
      </c>
      <c r="I11" s="3"/>
      <c r="J11" s="4"/>
      <c r="K11" s="3"/>
      <c r="L11" s="4"/>
      <c r="M11" s="16"/>
      <c r="N11" s="18"/>
      <c r="O11" s="17"/>
      <c r="P11" s="18"/>
      <c r="Q11" s="17"/>
      <c r="R11" s="14">
        <f>G11*16*86.4</f>
        <v>57343.04000000003</v>
      </c>
      <c r="S11" s="17"/>
      <c r="T11" s="14">
        <f>G11*16*86.4</f>
        <v>57343.04000000003</v>
      </c>
      <c r="U11" s="17"/>
      <c r="V11" s="14">
        <f>G11*16*86.4</f>
        <v>57343.04000000003</v>
      </c>
      <c r="W11" s="17"/>
      <c r="X11" s="14">
        <f>G11*16*86.4</f>
        <v>57343.04000000003</v>
      </c>
      <c r="Y11" s="17"/>
      <c r="Z11" s="13"/>
      <c r="AA11" s="12"/>
      <c r="AB11" s="13"/>
      <c r="AC11" s="12"/>
      <c r="AD11" s="13"/>
      <c r="AE11" s="12"/>
      <c r="AF11" s="13"/>
      <c r="AG11" s="19">
        <f t="shared" si="5"/>
        <v>152.40000000000006</v>
      </c>
      <c r="AH11" s="57">
        <f t="shared" si="6"/>
        <v>229372.16000000012</v>
      </c>
    </row>
    <row r="12" spans="1:34" ht="32.25" customHeight="1" x14ac:dyDescent="0.25">
      <c r="A12" s="31">
        <f t="shared" si="4"/>
        <v>6</v>
      </c>
      <c r="B12" s="29" t="s">
        <v>20</v>
      </c>
      <c r="C12" s="21">
        <v>1235</v>
      </c>
      <c r="D12" s="21">
        <f t="shared" si="1"/>
        <v>14.293981481481481</v>
      </c>
      <c r="E12" s="21">
        <f t="shared" si="2"/>
        <v>0.95293209876543206</v>
      </c>
      <c r="F12" s="72">
        <v>14.920000000000005</v>
      </c>
      <c r="G12" s="21">
        <f t="shared" si="3"/>
        <v>14.217746913580251</v>
      </c>
      <c r="H12" s="21">
        <v>4</v>
      </c>
      <c r="I12" s="3"/>
      <c r="J12" s="4"/>
      <c r="K12" s="3"/>
      <c r="L12" s="4"/>
      <c r="M12" s="16"/>
      <c r="N12" s="18"/>
      <c r="O12" s="17"/>
      <c r="P12" s="18"/>
      <c r="Q12" s="17"/>
      <c r="R12" s="14">
        <f>G12*16*86.4</f>
        <v>19654.613333333342</v>
      </c>
      <c r="S12" s="17"/>
      <c r="T12" s="14">
        <f>G12*16*86.4</f>
        <v>19654.613333333342</v>
      </c>
      <c r="U12" s="17"/>
      <c r="V12" s="14">
        <f>G12*16*86.4</f>
        <v>19654.613333333342</v>
      </c>
      <c r="W12" s="15">
        <f>G12*15*86.4</f>
        <v>18426.200000000008</v>
      </c>
      <c r="X12" s="18"/>
      <c r="Y12" s="17"/>
      <c r="Z12" s="13"/>
      <c r="AA12" s="12"/>
      <c r="AB12" s="13"/>
      <c r="AC12" s="12"/>
      <c r="AD12" s="13"/>
      <c r="AE12" s="12"/>
      <c r="AF12" s="13"/>
      <c r="AG12" s="19">
        <f t="shared" si="5"/>
        <v>59.680000000000021</v>
      </c>
      <c r="AH12" s="57">
        <f t="shared" si="6"/>
        <v>77390.040000000037</v>
      </c>
    </row>
    <row r="13" spans="1:34" ht="32.25" customHeight="1" x14ac:dyDescent="0.25">
      <c r="A13" s="31">
        <f t="shared" si="4"/>
        <v>7</v>
      </c>
      <c r="B13" s="29" t="s">
        <v>21</v>
      </c>
      <c r="C13" s="21">
        <v>1411</v>
      </c>
      <c r="D13" s="21">
        <f t="shared" si="1"/>
        <v>16.331018518518519</v>
      </c>
      <c r="E13" s="21">
        <f t="shared" si="2"/>
        <v>1.0887345679012346</v>
      </c>
      <c r="F13" s="72">
        <v>1.0299999999999998</v>
      </c>
      <c r="G13" s="21">
        <f t="shared" si="3"/>
        <v>1.1213966049382713</v>
      </c>
      <c r="H13" s="21">
        <v>3</v>
      </c>
      <c r="I13" s="3"/>
      <c r="J13" s="4"/>
      <c r="K13" s="3"/>
      <c r="L13" s="4"/>
      <c r="M13" s="16"/>
      <c r="N13" s="18"/>
      <c r="O13" s="17"/>
      <c r="P13" s="18"/>
      <c r="Q13" s="15">
        <f>G13*15*86.4</f>
        <v>1453.3299999999997</v>
      </c>
      <c r="R13" s="18"/>
      <c r="S13" s="15">
        <f>G13*15*86.4</f>
        <v>1453.3299999999997</v>
      </c>
      <c r="T13" s="18"/>
      <c r="U13" s="17"/>
      <c r="V13" s="14">
        <f>G13*16*86.4</f>
        <v>1550.2186666666664</v>
      </c>
      <c r="W13" s="17"/>
      <c r="X13" s="18"/>
      <c r="Y13" s="17"/>
      <c r="Z13" s="13"/>
      <c r="AA13" s="12"/>
      <c r="AB13" s="13"/>
      <c r="AC13" s="12"/>
      <c r="AD13" s="13"/>
      <c r="AE13" s="12"/>
      <c r="AF13" s="13"/>
      <c r="AG13" s="19">
        <f t="shared" si="5"/>
        <v>3.0899999999999994</v>
      </c>
      <c r="AH13" s="57">
        <f t="shared" si="6"/>
        <v>4456.8786666666656</v>
      </c>
    </row>
    <row r="14" spans="1:34" ht="32.25" customHeight="1" thickBot="1" x14ac:dyDescent="0.3">
      <c r="A14" s="31">
        <f t="shared" si="4"/>
        <v>8</v>
      </c>
      <c r="B14" s="29" t="s">
        <v>22</v>
      </c>
      <c r="C14" s="21">
        <v>1411</v>
      </c>
      <c r="D14" s="21">
        <f t="shared" si="1"/>
        <v>16.331018518518519</v>
      </c>
      <c r="E14" s="21">
        <f t="shared" si="2"/>
        <v>1.0887345679012346</v>
      </c>
      <c r="F14" s="66"/>
      <c r="G14" s="21">
        <f t="shared" si="3"/>
        <v>0</v>
      </c>
      <c r="H14" s="21"/>
      <c r="I14" s="3"/>
      <c r="J14" s="4"/>
      <c r="K14" s="3"/>
      <c r="L14" s="4"/>
      <c r="M14" s="16"/>
      <c r="N14" s="18"/>
      <c r="O14" s="17"/>
      <c r="P14" s="18"/>
      <c r="Q14" s="17"/>
      <c r="R14" s="18"/>
      <c r="S14" s="17"/>
      <c r="T14" s="18"/>
      <c r="U14" s="17"/>
      <c r="V14" s="18"/>
      <c r="W14" s="17"/>
      <c r="X14" s="18"/>
      <c r="Y14" s="17"/>
      <c r="Z14" s="13"/>
      <c r="AA14" s="12"/>
      <c r="AB14" s="13"/>
      <c r="AC14" s="12"/>
      <c r="AD14" s="13"/>
      <c r="AE14" s="12"/>
      <c r="AF14" s="13"/>
      <c r="AG14" s="19">
        <f t="shared" si="5"/>
        <v>0</v>
      </c>
      <c r="AH14" s="57">
        <f t="shared" si="6"/>
        <v>0</v>
      </c>
    </row>
    <row r="15" spans="1:34" ht="32.25" customHeight="1" thickBot="1" x14ac:dyDescent="0.3">
      <c r="A15" s="31">
        <f t="shared" si="4"/>
        <v>9</v>
      </c>
      <c r="B15" s="29" t="s">
        <v>23</v>
      </c>
      <c r="C15" s="21">
        <v>1411</v>
      </c>
      <c r="D15" s="21">
        <f t="shared" si="1"/>
        <v>16.331018518518519</v>
      </c>
      <c r="E15" s="21">
        <f t="shared" si="2"/>
        <v>1.0887345679012346</v>
      </c>
      <c r="F15" s="72">
        <v>5.870000000000001</v>
      </c>
      <c r="G15" s="21">
        <f t="shared" si="3"/>
        <v>6.3908719135802476</v>
      </c>
      <c r="H15" s="21">
        <v>6</v>
      </c>
      <c r="I15" s="3"/>
      <c r="J15" s="4"/>
      <c r="K15" s="3"/>
      <c r="L15" s="4"/>
      <c r="M15" s="16"/>
      <c r="N15" s="18"/>
      <c r="O15" s="17"/>
      <c r="P15" s="14">
        <f>G15*16*86.4</f>
        <v>8834.7413333333352</v>
      </c>
      <c r="Q15" s="15">
        <f>G15*15*86.4</f>
        <v>8282.5700000000015</v>
      </c>
      <c r="R15" s="18"/>
      <c r="S15" s="15">
        <f>G15*15*86.4</f>
        <v>8282.5700000000015</v>
      </c>
      <c r="T15" s="18"/>
      <c r="U15" s="39">
        <f>G15*15*86.4</f>
        <v>8282.5700000000015</v>
      </c>
      <c r="V15" s="18"/>
      <c r="W15" s="15">
        <f>G15*15*86.4</f>
        <v>8282.5700000000015</v>
      </c>
      <c r="X15" s="18"/>
      <c r="Y15" s="15">
        <f>G15*15*86.4</f>
        <v>8282.5700000000015</v>
      </c>
      <c r="Z15" s="13"/>
      <c r="AA15" s="12"/>
      <c r="AB15" s="13"/>
      <c r="AC15" s="12"/>
      <c r="AD15" s="13"/>
      <c r="AE15" s="12"/>
      <c r="AF15" s="13"/>
      <c r="AG15" s="19">
        <f t="shared" si="5"/>
        <v>35.220000000000006</v>
      </c>
      <c r="AH15" s="57">
        <f t="shared" si="6"/>
        <v>50247.591333333337</v>
      </c>
    </row>
    <row r="16" spans="1:34" ht="32.25" customHeight="1" thickBot="1" x14ac:dyDescent="0.3">
      <c r="A16" s="31">
        <f t="shared" si="4"/>
        <v>10</v>
      </c>
      <c r="B16" s="30" t="s">
        <v>24</v>
      </c>
      <c r="C16" s="46">
        <v>1411</v>
      </c>
      <c r="D16" s="46">
        <f t="shared" si="1"/>
        <v>16.331018518518519</v>
      </c>
      <c r="E16" s="46">
        <f t="shared" si="2"/>
        <v>1.0887345679012346</v>
      </c>
      <c r="F16" s="72">
        <v>0.31</v>
      </c>
      <c r="G16" s="46">
        <f t="shared" si="3"/>
        <v>0.33750771604938273</v>
      </c>
      <c r="H16" s="46">
        <v>4</v>
      </c>
      <c r="I16" s="47"/>
      <c r="J16" s="48"/>
      <c r="K16" s="47"/>
      <c r="L16" s="48"/>
      <c r="M16" s="54"/>
      <c r="N16" s="50"/>
      <c r="O16" s="49"/>
      <c r="P16" s="50"/>
      <c r="Q16" s="51">
        <f>G16*15*86.4</f>
        <v>437.41</v>
      </c>
      <c r="R16" s="50"/>
      <c r="S16" s="15">
        <f>G16*15*86.4</f>
        <v>437.41</v>
      </c>
      <c r="T16" s="50"/>
      <c r="U16" s="39">
        <f>G16*15*86.4</f>
        <v>437.41</v>
      </c>
      <c r="V16" s="50"/>
      <c r="W16" s="51">
        <f>G16*15*86.4</f>
        <v>437.41</v>
      </c>
      <c r="X16" s="50"/>
      <c r="Y16" s="49"/>
      <c r="Z16" s="53"/>
      <c r="AA16" s="52"/>
      <c r="AB16" s="53"/>
      <c r="AC16" s="52"/>
      <c r="AD16" s="53"/>
      <c r="AE16" s="52"/>
      <c r="AF16" s="53"/>
      <c r="AG16" s="62">
        <f>F16*H16</f>
        <v>1.24</v>
      </c>
      <c r="AH16" s="58">
        <f t="shared" si="6"/>
        <v>1749.64</v>
      </c>
    </row>
    <row r="17" spans="1:34" ht="32.25" customHeight="1" x14ac:dyDescent="0.25">
      <c r="A17" s="31">
        <f t="shared" si="4"/>
        <v>11</v>
      </c>
      <c r="B17" s="71" t="s">
        <v>47</v>
      </c>
      <c r="C17" s="23"/>
      <c r="D17" s="23"/>
      <c r="E17" s="23"/>
      <c r="F17" s="23"/>
      <c r="G17" s="23"/>
      <c r="H17" s="23"/>
      <c r="I17" s="84" t="s">
        <v>51</v>
      </c>
      <c r="J17" s="85"/>
      <c r="K17" s="85"/>
      <c r="L17" s="85"/>
      <c r="M17" s="85"/>
      <c r="N17" s="85"/>
      <c r="O17" s="85"/>
      <c r="P17" s="86" t="s">
        <v>52</v>
      </c>
      <c r="Q17" s="86"/>
      <c r="R17" s="86"/>
      <c r="S17" s="86"/>
      <c r="T17" s="86"/>
      <c r="U17" s="86"/>
      <c r="V17" s="86"/>
      <c r="W17" s="86"/>
      <c r="X17" s="86"/>
      <c r="Y17" s="74"/>
      <c r="Z17" s="84" t="s">
        <v>51</v>
      </c>
      <c r="AA17" s="85"/>
      <c r="AB17" s="85"/>
      <c r="AC17" s="85"/>
      <c r="AD17" s="85"/>
      <c r="AE17" s="85"/>
      <c r="AF17" s="85"/>
      <c r="AG17" s="69"/>
      <c r="AH17" s="70"/>
    </row>
    <row r="18" spans="1:34" ht="32.25" customHeight="1" x14ac:dyDescent="0.25">
      <c r="A18" s="31">
        <f t="shared" si="4"/>
        <v>12</v>
      </c>
      <c r="B18" s="68" t="s">
        <v>31</v>
      </c>
      <c r="C18" s="20"/>
      <c r="D18" s="20"/>
      <c r="E18" s="20"/>
      <c r="F18" s="20"/>
      <c r="G18" s="20"/>
      <c r="H18" s="45"/>
      <c r="I18" s="60">
        <f>I7+I8+I9+I10+I11+I12+I13+I14+I15+I16</f>
        <v>0</v>
      </c>
      <c r="J18" s="59">
        <f>J7+J8+J9+J10+J11+J12+J13+J14+J15+J16</f>
        <v>0</v>
      </c>
      <c r="K18" s="60">
        <f>K7+K8+K9+K10+K11+K12+K13+K14+K15+K16</f>
        <v>0</v>
      </c>
      <c r="L18" s="59">
        <f>L7+L8+L9+L10+L11+L12+L13+L14+L15+L16</f>
        <v>0</v>
      </c>
      <c r="M18" s="60">
        <f t="shared" ref="M18:AF18" si="7">M7+M8+M9+M10+M11+M12+M13+M14+M15+M16</f>
        <v>0</v>
      </c>
      <c r="N18" s="59">
        <f t="shared" si="7"/>
        <v>0</v>
      </c>
      <c r="O18" s="60">
        <f t="shared" si="7"/>
        <v>0</v>
      </c>
      <c r="P18" s="59">
        <f t="shared" si="7"/>
        <v>65780.928000000029</v>
      </c>
      <c r="Q18" s="60">
        <f t="shared" si="7"/>
        <v>70922.960000000021</v>
      </c>
      <c r="R18" s="59">
        <f t="shared" si="7"/>
        <v>77825.440000000031</v>
      </c>
      <c r="S18" s="60">
        <f t="shared" si="7"/>
        <v>62784.310000000027</v>
      </c>
      <c r="T18" s="59">
        <f t="shared" si="7"/>
        <v>76997.653333333379</v>
      </c>
      <c r="U18" s="60">
        <f t="shared" si="7"/>
        <v>16858.629999999997</v>
      </c>
      <c r="V18" s="59">
        <f t="shared" si="7"/>
        <v>134666.27200000006</v>
      </c>
      <c r="W18" s="60">
        <f t="shared" si="7"/>
        <v>35284.830000000009</v>
      </c>
      <c r="X18" s="59">
        <f t="shared" si="7"/>
        <v>113461.44000000006</v>
      </c>
      <c r="Y18" s="60">
        <f t="shared" si="7"/>
        <v>69032.220000000016</v>
      </c>
      <c r="Z18" s="59">
        <f t="shared" si="7"/>
        <v>0</v>
      </c>
      <c r="AA18" s="60">
        <f t="shared" si="7"/>
        <v>0</v>
      </c>
      <c r="AB18" s="59">
        <f t="shared" si="7"/>
        <v>0</v>
      </c>
      <c r="AC18" s="60">
        <f t="shared" si="7"/>
        <v>0</v>
      </c>
      <c r="AD18" s="59">
        <f t="shared" si="7"/>
        <v>0</v>
      </c>
      <c r="AE18" s="60">
        <f t="shared" si="7"/>
        <v>0</v>
      </c>
      <c r="AF18" s="59">
        <f t="shared" si="7"/>
        <v>0</v>
      </c>
      <c r="AG18" s="60">
        <f>AG7+AG8+AG9+AG10+AG11+AG12+AG13+AG14+AG15+AG16</f>
        <v>534.69000000000017</v>
      </c>
      <c r="AH18" s="59">
        <f>I18+J18+K18+L18+M18+N18+O18+P18+Q18+R18+S18+T18+U18+V18+W18+X18+Y18+Z18+AA18+AB18+AC18+AD18+AE18+AF18</f>
        <v>723614.68333333358</v>
      </c>
    </row>
    <row r="19" spans="1:34" ht="32.25" customHeight="1" x14ac:dyDescent="0.25">
      <c r="A19" s="31">
        <f t="shared" si="4"/>
        <v>13</v>
      </c>
      <c r="B19" s="29" t="s">
        <v>32</v>
      </c>
      <c r="C19" s="23"/>
      <c r="D19" s="23"/>
      <c r="E19" s="23"/>
      <c r="F19" s="23"/>
      <c r="G19" s="23"/>
      <c r="H19" s="23"/>
      <c r="I19" s="9">
        <v>0.9</v>
      </c>
      <c r="J19" s="10">
        <f>I19</f>
        <v>0.9</v>
      </c>
      <c r="K19" s="9">
        <v>0.9</v>
      </c>
      <c r="L19" s="10">
        <f t="shared" ref="L19:L22" si="8">K19</f>
        <v>0.9</v>
      </c>
      <c r="M19" s="9">
        <v>0.9</v>
      </c>
      <c r="N19" s="10">
        <f t="shared" ref="N19:N22" si="9">M19</f>
        <v>0.9</v>
      </c>
      <c r="O19" s="9">
        <v>0.9</v>
      </c>
      <c r="P19" s="10">
        <f t="shared" ref="P19:P22" si="10">O19</f>
        <v>0.9</v>
      </c>
      <c r="Q19" s="9">
        <v>0.9</v>
      </c>
      <c r="R19" s="10">
        <f t="shared" ref="R19:R22" si="11">Q19</f>
        <v>0.9</v>
      </c>
      <c r="S19" s="9">
        <v>0.9</v>
      </c>
      <c r="T19" s="10">
        <f t="shared" ref="T19:T22" si="12">S19</f>
        <v>0.9</v>
      </c>
      <c r="U19" s="9">
        <v>0.9</v>
      </c>
      <c r="V19" s="10">
        <f t="shared" ref="V19:V22" si="13">U19</f>
        <v>0.9</v>
      </c>
      <c r="W19" s="9">
        <v>0.9</v>
      </c>
      <c r="X19" s="10">
        <f t="shared" ref="X19:X22" si="14">W19</f>
        <v>0.9</v>
      </c>
      <c r="Y19" s="9">
        <v>0.9</v>
      </c>
      <c r="Z19" s="10">
        <f t="shared" ref="Z19:Z22" si="15">Y19</f>
        <v>0.9</v>
      </c>
      <c r="AA19" s="9">
        <v>0.9</v>
      </c>
      <c r="AB19" s="10">
        <f t="shared" ref="AB19:AB22" si="16">AA19</f>
        <v>0.9</v>
      </c>
      <c r="AC19" s="9">
        <v>0.9</v>
      </c>
      <c r="AD19" s="10">
        <f t="shared" ref="AD19:AD22" si="17">AC19</f>
        <v>0.9</v>
      </c>
      <c r="AE19" s="9">
        <v>0.9</v>
      </c>
      <c r="AF19" s="10">
        <f t="shared" ref="AF19:AF22" si="18">AE19</f>
        <v>0.9</v>
      </c>
      <c r="AG19" s="7"/>
      <c r="AH19" s="8"/>
    </row>
    <row r="20" spans="1:34" ht="32.25" customHeight="1" x14ac:dyDescent="0.25">
      <c r="A20" s="31">
        <f t="shared" si="4"/>
        <v>14</v>
      </c>
      <c r="B20" s="29" t="s">
        <v>33</v>
      </c>
      <c r="C20" s="22"/>
      <c r="D20" s="22"/>
      <c r="E20" s="22"/>
      <c r="F20" s="22"/>
      <c r="G20" s="25"/>
      <c r="H20" s="25"/>
      <c r="I20" s="63">
        <v>0.9</v>
      </c>
      <c r="J20" s="64">
        <f>I20</f>
        <v>0.9</v>
      </c>
      <c r="K20" s="63">
        <v>0.9</v>
      </c>
      <c r="L20" s="64">
        <f t="shared" si="8"/>
        <v>0.9</v>
      </c>
      <c r="M20" s="63">
        <v>0.9</v>
      </c>
      <c r="N20" s="64">
        <f t="shared" si="9"/>
        <v>0.9</v>
      </c>
      <c r="O20" s="63">
        <v>0.9</v>
      </c>
      <c r="P20" s="64">
        <f t="shared" si="10"/>
        <v>0.9</v>
      </c>
      <c r="Q20" s="63">
        <v>0.9</v>
      </c>
      <c r="R20" s="64">
        <f t="shared" si="11"/>
        <v>0.9</v>
      </c>
      <c r="S20" s="63">
        <v>0.9</v>
      </c>
      <c r="T20" s="64">
        <f t="shared" si="12"/>
        <v>0.9</v>
      </c>
      <c r="U20" s="63">
        <v>0.9</v>
      </c>
      <c r="V20" s="64">
        <f t="shared" si="13"/>
        <v>0.9</v>
      </c>
      <c r="W20" s="63">
        <v>0.9</v>
      </c>
      <c r="X20" s="64">
        <f t="shared" si="14"/>
        <v>0.9</v>
      </c>
      <c r="Y20" s="63">
        <v>0.9</v>
      </c>
      <c r="Z20" s="64">
        <f t="shared" si="15"/>
        <v>0.9</v>
      </c>
      <c r="AA20" s="63">
        <v>0.9</v>
      </c>
      <c r="AB20" s="64">
        <f t="shared" si="16"/>
        <v>0.9</v>
      </c>
      <c r="AC20" s="63">
        <v>0.9</v>
      </c>
      <c r="AD20" s="64">
        <f t="shared" si="17"/>
        <v>0.9</v>
      </c>
      <c r="AE20" s="63">
        <v>0.9</v>
      </c>
      <c r="AF20" s="64">
        <f t="shared" si="18"/>
        <v>0.9</v>
      </c>
      <c r="AG20" s="7"/>
      <c r="AH20" s="8"/>
    </row>
    <row r="21" spans="1:34" ht="32.25" customHeight="1" x14ac:dyDescent="0.25">
      <c r="A21" s="31">
        <f t="shared" si="4"/>
        <v>15</v>
      </c>
      <c r="B21" s="29" t="s">
        <v>34</v>
      </c>
      <c r="C21" s="23"/>
      <c r="D21" s="23"/>
      <c r="E21" s="23"/>
      <c r="F21" s="23"/>
      <c r="G21" s="23"/>
      <c r="H21" s="23"/>
      <c r="I21" s="7">
        <v>0.85</v>
      </c>
      <c r="J21" s="8">
        <f>I21</f>
        <v>0.85</v>
      </c>
      <c r="K21" s="7">
        <v>0.85</v>
      </c>
      <c r="L21" s="8">
        <f t="shared" si="8"/>
        <v>0.85</v>
      </c>
      <c r="M21" s="7">
        <v>0.85</v>
      </c>
      <c r="N21" s="8">
        <f t="shared" si="9"/>
        <v>0.85</v>
      </c>
      <c r="O21" s="7">
        <v>0.85</v>
      </c>
      <c r="P21" s="8">
        <f t="shared" si="10"/>
        <v>0.85</v>
      </c>
      <c r="Q21" s="7">
        <v>0.85</v>
      </c>
      <c r="R21" s="8">
        <f t="shared" si="11"/>
        <v>0.85</v>
      </c>
      <c r="S21" s="7">
        <v>0.85</v>
      </c>
      <c r="T21" s="8">
        <f t="shared" si="12"/>
        <v>0.85</v>
      </c>
      <c r="U21" s="7">
        <v>0.85</v>
      </c>
      <c r="V21" s="8">
        <f t="shared" si="13"/>
        <v>0.85</v>
      </c>
      <c r="W21" s="7">
        <v>0.85</v>
      </c>
      <c r="X21" s="8">
        <f t="shared" si="14"/>
        <v>0.85</v>
      </c>
      <c r="Y21" s="7">
        <v>0.85</v>
      </c>
      <c r="Z21" s="8">
        <f t="shared" si="15"/>
        <v>0.85</v>
      </c>
      <c r="AA21" s="7">
        <v>0.85</v>
      </c>
      <c r="AB21" s="8">
        <f t="shared" si="16"/>
        <v>0.85</v>
      </c>
      <c r="AC21" s="7">
        <v>0.85</v>
      </c>
      <c r="AD21" s="8">
        <f t="shared" si="17"/>
        <v>0.85</v>
      </c>
      <c r="AE21" s="7">
        <v>0.85</v>
      </c>
      <c r="AF21" s="8">
        <f t="shared" si="18"/>
        <v>0.85</v>
      </c>
      <c r="AG21" s="7"/>
      <c r="AH21" s="8"/>
    </row>
    <row r="22" spans="1:34" ht="32.25" customHeight="1" x14ac:dyDescent="0.25">
      <c r="A22" s="31">
        <f t="shared" si="4"/>
        <v>16</v>
      </c>
      <c r="B22" s="29" t="s">
        <v>35</v>
      </c>
      <c r="C22" s="23"/>
      <c r="D22" s="23"/>
      <c r="E22" s="23"/>
      <c r="F22" s="23"/>
      <c r="G22" s="23"/>
      <c r="H22" s="23"/>
      <c r="I22" s="7">
        <v>0.83</v>
      </c>
      <c r="J22" s="8">
        <f>I22</f>
        <v>0.83</v>
      </c>
      <c r="K22" s="7">
        <v>0.83</v>
      </c>
      <c r="L22" s="8">
        <f t="shared" si="8"/>
        <v>0.83</v>
      </c>
      <c r="M22" s="7">
        <v>0.83</v>
      </c>
      <c r="N22" s="8">
        <f t="shared" si="9"/>
        <v>0.83</v>
      </c>
      <c r="O22" s="7">
        <v>0.83</v>
      </c>
      <c r="P22" s="8">
        <f t="shared" si="10"/>
        <v>0.83</v>
      </c>
      <c r="Q22" s="7">
        <v>0.83</v>
      </c>
      <c r="R22" s="8">
        <f t="shared" si="11"/>
        <v>0.83</v>
      </c>
      <c r="S22" s="7">
        <v>0.83</v>
      </c>
      <c r="T22" s="8">
        <f t="shared" si="12"/>
        <v>0.83</v>
      </c>
      <c r="U22" s="7">
        <v>0.83</v>
      </c>
      <c r="V22" s="8">
        <f t="shared" si="13"/>
        <v>0.83</v>
      </c>
      <c r="W22" s="7">
        <v>0.83</v>
      </c>
      <c r="X22" s="8">
        <f t="shared" si="14"/>
        <v>0.83</v>
      </c>
      <c r="Y22" s="7">
        <v>0.83</v>
      </c>
      <c r="Z22" s="8">
        <f t="shared" si="15"/>
        <v>0.83</v>
      </c>
      <c r="AA22" s="7">
        <v>0.83</v>
      </c>
      <c r="AB22" s="8">
        <f t="shared" si="16"/>
        <v>0.83</v>
      </c>
      <c r="AC22" s="7">
        <v>0.83</v>
      </c>
      <c r="AD22" s="8">
        <f t="shared" si="17"/>
        <v>0.83</v>
      </c>
      <c r="AE22" s="7">
        <v>0.83</v>
      </c>
      <c r="AF22" s="8">
        <f t="shared" si="18"/>
        <v>0.83</v>
      </c>
      <c r="AG22" s="7"/>
      <c r="AH22" s="8"/>
    </row>
    <row r="23" spans="1:34" ht="32.25" customHeight="1" x14ac:dyDescent="0.25">
      <c r="A23" s="31">
        <f t="shared" si="4"/>
        <v>17</v>
      </c>
      <c r="B23" s="29" t="s">
        <v>36</v>
      </c>
      <c r="C23" s="23"/>
      <c r="D23" s="23"/>
      <c r="E23" s="23"/>
      <c r="F23" s="23"/>
      <c r="G23" s="23"/>
      <c r="H23" s="23"/>
      <c r="I23" s="7">
        <f>I19*I20*I21*I22</f>
        <v>0.57145499999999994</v>
      </c>
      <c r="J23" s="8">
        <f>J19*J20*J21*J22</f>
        <v>0.57145499999999994</v>
      </c>
      <c r="K23" s="7">
        <f t="shared" ref="K23:AF23" si="19">K19*K20*K21*K22</f>
        <v>0.57145499999999994</v>
      </c>
      <c r="L23" s="8">
        <f t="shared" si="19"/>
        <v>0.57145499999999994</v>
      </c>
      <c r="M23" s="7">
        <f t="shared" si="19"/>
        <v>0.57145499999999994</v>
      </c>
      <c r="N23" s="8">
        <f t="shared" si="19"/>
        <v>0.57145499999999994</v>
      </c>
      <c r="O23" s="7">
        <f>O19*O20*O21*O22</f>
        <v>0.57145499999999994</v>
      </c>
      <c r="P23" s="8">
        <f t="shared" si="19"/>
        <v>0.57145499999999994</v>
      </c>
      <c r="Q23" s="7">
        <f t="shared" si="19"/>
        <v>0.57145499999999994</v>
      </c>
      <c r="R23" s="8">
        <f t="shared" si="19"/>
        <v>0.57145499999999994</v>
      </c>
      <c r="S23" s="7">
        <f t="shared" si="19"/>
        <v>0.57145499999999994</v>
      </c>
      <c r="T23" s="8">
        <f t="shared" si="19"/>
        <v>0.57145499999999994</v>
      </c>
      <c r="U23" s="7">
        <f t="shared" si="19"/>
        <v>0.57145499999999994</v>
      </c>
      <c r="V23" s="8">
        <f t="shared" si="19"/>
        <v>0.57145499999999994</v>
      </c>
      <c r="W23" s="7">
        <f t="shared" si="19"/>
        <v>0.57145499999999994</v>
      </c>
      <c r="X23" s="8">
        <f t="shared" si="19"/>
        <v>0.57145499999999994</v>
      </c>
      <c r="Y23" s="7">
        <f t="shared" si="19"/>
        <v>0.57145499999999994</v>
      </c>
      <c r="Z23" s="8">
        <f t="shared" si="19"/>
        <v>0.57145499999999994</v>
      </c>
      <c r="AA23" s="7">
        <f t="shared" si="19"/>
        <v>0.57145499999999994</v>
      </c>
      <c r="AB23" s="8">
        <f t="shared" si="19"/>
        <v>0.57145499999999994</v>
      </c>
      <c r="AC23" s="7">
        <f t="shared" si="19"/>
        <v>0.57145499999999994</v>
      </c>
      <c r="AD23" s="8">
        <f t="shared" si="19"/>
        <v>0.57145499999999994</v>
      </c>
      <c r="AE23" s="7">
        <f t="shared" si="19"/>
        <v>0.57145499999999994</v>
      </c>
      <c r="AF23" s="8">
        <f t="shared" si="19"/>
        <v>0.57145499999999994</v>
      </c>
      <c r="AG23" s="7"/>
      <c r="AH23" s="8"/>
    </row>
    <row r="24" spans="1:34" ht="32.25" customHeight="1" x14ac:dyDescent="0.25">
      <c r="A24" s="31">
        <f t="shared" si="4"/>
        <v>18</v>
      </c>
      <c r="B24" s="29" t="s">
        <v>48</v>
      </c>
      <c r="C24" s="23"/>
      <c r="D24" s="23"/>
      <c r="E24" s="23"/>
      <c r="F24" s="23"/>
      <c r="G24" s="23"/>
      <c r="H24" s="23"/>
      <c r="I24" s="7"/>
      <c r="J24" s="8"/>
      <c r="K24" s="7"/>
      <c r="L24" s="8"/>
      <c r="M24" s="7"/>
      <c r="N24" s="8"/>
      <c r="O24" s="7"/>
      <c r="P24" s="8"/>
      <c r="Q24" s="7"/>
      <c r="R24" s="8"/>
      <c r="S24" s="7"/>
      <c r="T24" s="8"/>
      <c r="U24" s="7"/>
      <c r="V24" s="8"/>
      <c r="W24" s="7"/>
      <c r="X24" s="8"/>
      <c r="Y24" s="7"/>
      <c r="Z24" s="8"/>
      <c r="AA24" s="7"/>
      <c r="AB24" s="8"/>
      <c r="AC24" s="7"/>
      <c r="AD24" s="8"/>
      <c r="AE24" s="7"/>
      <c r="AF24" s="8"/>
      <c r="AG24" s="102" t="s">
        <v>68</v>
      </c>
      <c r="AH24" s="103"/>
    </row>
    <row r="25" spans="1:34" ht="32.25" customHeight="1" x14ac:dyDescent="0.25">
      <c r="A25" s="31">
        <f t="shared" si="4"/>
        <v>19</v>
      </c>
      <c r="B25" s="29" t="s">
        <v>49</v>
      </c>
      <c r="C25" s="23"/>
      <c r="D25" s="23"/>
      <c r="E25" s="23"/>
      <c r="F25" s="23"/>
      <c r="G25" s="23"/>
      <c r="H25" s="23"/>
      <c r="I25" s="7"/>
      <c r="J25" s="8"/>
      <c r="K25" s="7"/>
      <c r="L25" s="8"/>
      <c r="M25" s="7"/>
      <c r="N25" s="8"/>
      <c r="O25" s="7"/>
      <c r="P25" s="8"/>
      <c r="Q25" s="7"/>
      <c r="R25" s="8"/>
      <c r="S25" s="7"/>
      <c r="T25" s="8"/>
      <c r="U25" s="7"/>
      <c r="V25" s="8"/>
      <c r="W25" s="7"/>
      <c r="X25" s="8"/>
      <c r="Y25" s="7"/>
      <c r="Z25" s="8"/>
      <c r="AA25" s="7"/>
      <c r="AB25" s="8"/>
      <c r="AC25" s="7"/>
      <c r="AD25" s="8"/>
      <c r="AE25" s="7"/>
      <c r="AF25" s="8"/>
      <c r="AG25" s="104"/>
      <c r="AH25" s="105"/>
    </row>
    <row r="26" spans="1:34" ht="32.25" customHeight="1" x14ac:dyDescent="0.25">
      <c r="A26" s="31">
        <f t="shared" si="4"/>
        <v>20</v>
      </c>
      <c r="B26" s="29" t="s">
        <v>50</v>
      </c>
      <c r="C26" s="23"/>
      <c r="D26" s="23"/>
      <c r="E26" s="23"/>
      <c r="F26" s="23"/>
      <c r="G26" s="23"/>
      <c r="H26" s="23"/>
      <c r="I26" s="7"/>
      <c r="J26" s="8"/>
      <c r="K26" s="7"/>
      <c r="L26" s="8"/>
      <c r="M26" s="7"/>
      <c r="N26" s="8"/>
      <c r="O26" s="7"/>
      <c r="P26" s="8"/>
      <c r="Q26" s="7"/>
      <c r="R26" s="8"/>
      <c r="S26" s="7"/>
      <c r="T26" s="8"/>
      <c r="U26" s="7"/>
      <c r="V26" s="8"/>
      <c r="W26" s="7"/>
      <c r="X26" s="8"/>
      <c r="Y26" s="7"/>
      <c r="Z26" s="8"/>
      <c r="AA26" s="7"/>
      <c r="AB26" s="8"/>
      <c r="AC26" s="7"/>
      <c r="AD26" s="8"/>
      <c r="AE26" s="7"/>
      <c r="AF26" s="8"/>
      <c r="AG26" s="106"/>
      <c r="AH26" s="107"/>
    </row>
    <row r="27" spans="1:34" ht="32.25" customHeight="1" x14ac:dyDescent="0.25">
      <c r="A27" s="31">
        <f t="shared" si="4"/>
        <v>21</v>
      </c>
      <c r="B27" s="29" t="s">
        <v>37</v>
      </c>
      <c r="C27" s="23"/>
      <c r="D27" s="23"/>
      <c r="E27" s="23"/>
      <c r="F27" s="23"/>
      <c r="G27" s="23"/>
      <c r="H27" s="23"/>
      <c r="I27" s="5">
        <f>I18/I23</f>
        <v>0</v>
      </c>
      <c r="J27" s="6">
        <f>J18/J23</f>
        <v>0</v>
      </c>
      <c r="K27" s="5">
        <f t="shared" ref="K27:AE27" si="20">K18/K23</f>
        <v>0</v>
      </c>
      <c r="L27" s="6">
        <f t="shared" si="20"/>
        <v>0</v>
      </c>
      <c r="M27" s="5">
        <f t="shared" si="20"/>
        <v>0</v>
      </c>
      <c r="N27" s="6">
        <f t="shared" si="20"/>
        <v>0</v>
      </c>
      <c r="O27" s="5">
        <f>O18/O23</f>
        <v>0</v>
      </c>
      <c r="P27" s="6">
        <f t="shared" si="20"/>
        <v>115111.30010237033</v>
      </c>
      <c r="Q27" s="5">
        <f t="shared" si="20"/>
        <v>124109.43993840289</v>
      </c>
      <c r="R27" s="6">
        <f t="shared" si="20"/>
        <v>136188.22129476519</v>
      </c>
      <c r="S27" s="5">
        <f t="shared" si="20"/>
        <v>109867.4611299228</v>
      </c>
      <c r="T27" s="6">
        <f t="shared" si="20"/>
        <v>134739.66162398332</v>
      </c>
      <c r="U27" s="5">
        <f t="shared" si="20"/>
        <v>29501.238067739367</v>
      </c>
      <c r="V27" s="6">
        <f t="shared" si="20"/>
        <v>235655.07695269107</v>
      </c>
      <c r="W27" s="5">
        <f t="shared" si="20"/>
        <v>61745.596766149589</v>
      </c>
      <c r="X27" s="6">
        <f t="shared" si="20"/>
        <v>198548.33713940743</v>
      </c>
      <c r="Y27" s="5">
        <f t="shared" si="20"/>
        <v>120800.79796309424</v>
      </c>
      <c r="Z27" s="6">
        <f t="shared" si="20"/>
        <v>0</v>
      </c>
      <c r="AA27" s="5">
        <f t="shared" si="20"/>
        <v>0</v>
      </c>
      <c r="AB27" s="6">
        <f t="shared" si="20"/>
        <v>0</v>
      </c>
      <c r="AC27" s="5">
        <f t="shared" si="20"/>
        <v>0</v>
      </c>
      <c r="AD27" s="6">
        <f t="shared" si="20"/>
        <v>0</v>
      </c>
      <c r="AE27" s="5">
        <f t="shared" si="20"/>
        <v>0</v>
      </c>
      <c r="AF27" s="6">
        <f>AF18/AF23</f>
        <v>0</v>
      </c>
      <c r="AG27" s="5"/>
      <c r="AH27" s="6">
        <f>I27+J27+K27+L27+M27+N27+O27+P27+Q27+R27+S27+T27+U27+V27+W27+X27+Y27+Z27+AA27+AB27+AC27+AD27+AE27+AF27</f>
        <v>1266267.1309785263</v>
      </c>
    </row>
    <row r="28" spans="1:34" ht="32.25" customHeight="1" thickBot="1" x14ac:dyDescent="0.3">
      <c r="A28" s="31">
        <f t="shared" si="4"/>
        <v>22</v>
      </c>
      <c r="B28" s="30" t="s">
        <v>38</v>
      </c>
      <c r="C28" s="24"/>
      <c r="D28" s="24"/>
      <c r="E28" s="24"/>
      <c r="F28" s="24"/>
      <c r="G28" s="24"/>
      <c r="H28" s="24"/>
      <c r="I28" s="65">
        <f>I27/(15*86400)</f>
        <v>0</v>
      </c>
      <c r="J28" s="43">
        <f>J27/(15*86400)</f>
        <v>0</v>
      </c>
      <c r="K28" s="65">
        <f t="shared" ref="K28:AF28" si="21">K27/(15*86400)</f>
        <v>0</v>
      </c>
      <c r="L28" s="43">
        <f t="shared" si="21"/>
        <v>0</v>
      </c>
      <c r="M28" s="65">
        <f t="shared" si="21"/>
        <v>0</v>
      </c>
      <c r="N28" s="43">
        <f t="shared" si="21"/>
        <v>0</v>
      </c>
      <c r="O28" s="65">
        <f t="shared" si="21"/>
        <v>0</v>
      </c>
      <c r="P28" s="43">
        <f t="shared" si="21"/>
        <v>8.8820447609853651E-2</v>
      </c>
      <c r="Q28" s="65">
        <f t="shared" si="21"/>
        <v>9.576345674259483E-2</v>
      </c>
      <c r="R28" s="43">
        <f t="shared" si="21"/>
        <v>0.10508350408546696</v>
      </c>
      <c r="S28" s="65">
        <f t="shared" si="21"/>
        <v>8.4774275563212029E-2</v>
      </c>
      <c r="T28" s="43">
        <f t="shared" si="21"/>
        <v>0.10396578829011059</v>
      </c>
      <c r="U28" s="65">
        <f t="shared" si="21"/>
        <v>2.2763300978193957E-2</v>
      </c>
      <c r="V28" s="43">
        <f t="shared" si="21"/>
        <v>0.18183262110547152</v>
      </c>
      <c r="W28" s="65">
        <f t="shared" si="21"/>
        <v>4.7643207381288265E-2</v>
      </c>
      <c r="X28" s="43">
        <f t="shared" si="21"/>
        <v>0.15320087742238228</v>
      </c>
      <c r="Y28" s="65">
        <f t="shared" si="21"/>
        <v>9.3210492255473953E-2</v>
      </c>
      <c r="Z28" s="43">
        <f t="shared" si="21"/>
        <v>0</v>
      </c>
      <c r="AA28" s="65">
        <f t="shared" si="21"/>
        <v>0</v>
      </c>
      <c r="AB28" s="43">
        <f t="shared" si="21"/>
        <v>0</v>
      </c>
      <c r="AC28" s="65">
        <f t="shared" si="21"/>
        <v>0</v>
      </c>
      <c r="AD28" s="43">
        <f t="shared" si="21"/>
        <v>0</v>
      </c>
      <c r="AE28" s="65">
        <f t="shared" si="21"/>
        <v>0</v>
      </c>
      <c r="AF28" s="43">
        <f t="shared" si="21"/>
        <v>0</v>
      </c>
      <c r="AG28" s="65"/>
      <c r="AH28" s="43"/>
    </row>
  </sheetData>
  <mergeCells count="28">
    <mergeCell ref="AG24:AH26"/>
    <mergeCell ref="I17:O17"/>
    <mergeCell ref="P17:X17"/>
    <mergeCell ref="Z17:AF17"/>
    <mergeCell ref="AE4:AF4"/>
    <mergeCell ref="Q4:R4"/>
    <mergeCell ref="A1:AH1"/>
    <mergeCell ref="A2:AH2"/>
    <mergeCell ref="A3:AH3"/>
    <mergeCell ref="A4:A5"/>
    <mergeCell ref="B4:B5"/>
    <mergeCell ref="C4:C5"/>
    <mergeCell ref="I4:J4"/>
    <mergeCell ref="K4:L4"/>
    <mergeCell ref="M4:N4"/>
    <mergeCell ref="O4:P4"/>
    <mergeCell ref="AG4:AH4"/>
    <mergeCell ref="S4:T4"/>
    <mergeCell ref="U4:V4"/>
    <mergeCell ref="W4:X4"/>
    <mergeCell ref="Y4:Z4"/>
    <mergeCell ref="AA4:AB4"/>
    <mergeCell ref="AC4:AD4"/>
    <mergeCell ref="D4:D5"/>
    <mergeCell ref="E4:E5"/>
    <mergeCell ref="F4:F5"/>
    <mergeCell ref="G4:G5"/>
    <mergeCell ref="H4:H5"/>
  </mergeCells>
  <pageMargins left="0.25" right="0.25" top="0.75" bottom="0.75" header="0.3" footer="0.3"/>
  <pageSetup paperSize="9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თეზი-ოკამი</vt:lpstr>
      <vt:lpstr>დოეს-გრაკალი</vt:lpstr>
      <vt:lpstr>სიონის ს.ს.</vt:lpstr>
      <vt:lpstr>დოესის ს.ს</vt:lpstr>
      <vt:lpstr>სასირეთის ს.ს.</vt:lpstr>
      <vt:lpstr>ყარაღაჯის ს.ს</vt:lpstr>
      <vt:lpstr>წაბლას ს.ს</vt:lpstr>
      <vt:lpstr>ნიაბის ს.ს</vt:lpstr>
      <vt:lpstr>მეტეხის ს.ს</vt:lpstr>
      <vt:lpstr>ჩოჩეთის ს.ს</vt:lpstr>
      <vt:lpstr>იდლეთის ს.ს</vt:lpstr>
      <vt:lpstr>შუაუბნის ს.ს</vt:lpstr>
      <vt:lpstr>კოდის ს.ს</vt:lpstr>
      <vt:lpstr>თეძმის მ.ს.ს</vt:lpstr>
      <vt:lpstr>კავთისხევის მ.ს.ს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Vazha Gvelesiani</cp:lastModifiedBy>
  <cp:lastPrinted>2024-10-01T09:24:37Z</cp:lastPrinted>
  <dcterms:created xsi:type="dcterms:W3CDTF">2015-06-05T18:17:20Z</dcterms:created>
  <dcterms:modified xsi:type="dcterms:W3CDTF">2025-10-31T09:11:38Z</dcterms:modified>
</cp:coreProperties>
</file>