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vazha.gvelesiani 17.07.2025\Desktop\რეჟიმები\რეჟიმი დამტკიცებული 2025\რეჟიმი დამტკიცებული 2025\შიდა ქართლი\"/>
    </mc:Choice>
  </mc:AlternateContent>
  <xr:revisionPtr revIDLastSave="0" documentId="13_ncr:1_{A6AB168F-D774-432D-B7A4-156599383605}" xr6:coauthVersionLast="47" xr6:coauthVersionMax="47" xr10:uidLastSave="{00000000-0000-0000-0000-000000000000}"/>
  <bookViews>
    <workbookView xWindow="28680" yWindow="-30" windowWidth="29040" windowHeight="15720" tabRatio="721" xr2:uid="{00000000-000D-0000-FFFF-FFFF00000000}"/>
  </bookViews>
  <sheets>
    <sheet name="ტირიფონის სარწყავი სისტემა" sheetId="1" r:id="rId1"/>
    <sheet name="ძევერა-შერთული" sheetId="3" r:id="rId2"/>
    <sheet name="არბო-დიცის სარწყავი სისტემა" sheetId="2" r:id="rId3"/>
    <sheet name="კარბი მერეთი" sheetId="4" r:id="rId4"/>
    <sheet name="ატენის მ.ს.ს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5" l="1"/>
  <c r="K18" i="5"/>
  <c r="K27" i="5" s="1"/>
  <c r="K28" i="5" s="1"/>
  <c r="L18" i="5"/>
  <c r="M18" i="5"/>
  <c r="M27" i="5" s="1"/>
  <c r="M28" i="5" s="1"/>
  <c r="N18" i="5"/>
  <c r="X18" i="5"/>
  <c r="Z18" i="5"/>
  <c r="AB18" i="5"/>
  <c r="AC18" i="5"/>
  <c r="AD18" i="5"/>
  <c r="AE18" i="5"/>
  <c r="AE27" i="5" s="1"/>
  <c r="AE28" i="5" s="1"/>
  <c r="AF18" i="5"/>
  <c r="I18" i="5"/>
  <c r="J18" i="4"/>
  <c r="K18" i="4"/>
  <c r="L18" i="4"/>
  <c r="M18" i="4"/>
  <c r="N18" i="4"/>
  <c r="X18" i="4"/>
  <c r="Z18" i="4"/>
  <c r="AB18" i="4"/>
  <c r="AC18" i="4"/>
  <c r="AD18" i="4"/>
  <c r="AE18" i="4"/>
  <c r="AF18" i="4"/>
  <c r="I18" i="4"/>
  <c r="J18" i="3"/>
  <c r="K18" i="3"/>
  <c r="L18" i="3"/>
  <c r="M18" i="3"/>
  <c r="N18" i="3"/>
  <c r="X18" i="3"/>
  <c r="Z18" i="3"/>
  <c r="AB18" i="3"/>
  <c r="AC18" i="3"/>
  <c r="AD18" i="3"/>
  <c r="AE18" i="3"/>
  <c r="AF18" i="3"/>
  <c r="I18" i="3"/>
  <c r="J18" i="2"/>
  <c r="K18" i="2"/>
  <c r="L18" i="2"/>
  <c r="M18" i="2"/>
  <c r="N18" i="2"/>
  <c r="X18" i="2"/>
  <c r="Z18" i="2"/>
  <c r="AB18" i="2"/>
  <c r="AC18" i="2"/>
  <c r="AD18" i="2"/>
  <c r="AE18" i="2"/>
  <c r="AF18" i="2"/>
  <c r="I18" i="2"/>
  <c r="J18" i="1"/>
  <c r="K18" i="1"/>
  <c r="L18" i="1"/>
  <c r="M18" i="1"/>
  <c r="N18" i="1"/>
  <c r="X18" i="1"/>
  <c r="Z18" i="1"/>
  <c r="AB18" i="1"/>
  <c r="AC18" i="1"/>
  <c r="AD18" i="1"/>
  <c r="AE18" i="1"/>
  <c r="AF18" i="1"/>
  <c r="I18" i="1"/>
  <c r="AE23" i="5"/>
  <c r="AC23" i="5"/>
  <c r="AA23" i="5"/>
  <c r="Y23" i="5"/>
  <c r="W23" i="5"/>
  <c r="U23" i="5"/>
  <c r="S23" i="5"/>
  <c r="Q23" i="5"/>
  <c r="P23" i="5"/>
  <c r="O23" i="5"/>
  <c r="N23" i="5"/>
  <c r="M23" i="5"/>
  <c r="K23" i="5"/>
  <c r="I23" i="5"/>
  <c r="AF22" i="5"/>
  <c r="AD22" i="5"/>
  <c r="AB22" i="5"/>
  <c r="Z22" i="5"/>
  <c r="X22" i="5"/>
  <c r="V22" i="5"/>
  <c r="T22" i="5"/>
  <c r="R22" i="5"/>
  <c r="P22" i="5"/>
  <c r="N22" i="5"/>
  <c r="L22" i="5"/>
  <c r="J22" i="5"/>
  <c r="AF21" i="5"/>
  <c r="AD21" i="5"/>
  <c r="AB21" i="5"/>
  <c r="Z21" i="5"/>
  <c r="X21" i="5"/>
  <c r="V21" i="5"/>
  <c r="T21" i="5"/>
  <c r="R21" i="5"/>
  <c r="P21" i="5"/>
  <c r="N21" i="5"/>
  <c r="L21" i="5"/>
  <c r="J21" i="5"/>
  <c r="AF20" i="5"/>
  <c r="AD20" i="5"/>
  <c r="AB20" i="5"/>
  <c r="Z20" i="5"/>
  <c r="Z23" i="5" s="1"/>
  <c r="X20" i="5"/>
  <c r="V20" i="5"/>
  <c r="T20" i="5"/>
  <c r="R20" i="5"/>
  <c r="P20" i="5"/>
  <c r="N20" i="5"/>
  <c r="L20" i="5"/>
  <c r="J20" i="5"/>
  <c r="AF19" i="5"/>
  <c r="AF23" i="5" s="1"/>
  <c r="AD19" i="5"/>
  <c r="AD23" i="5" s="1"/>
  <c r="AB19" i="5"/>
  <c r="AB23" i="5" s="1"/>
  <c r="Z19" i="5"/>
  <c r="X19" i="5"/>
  <c r="X23" i="5" s="1"/>
  <c r="V19" i="5"/>
  <c r="T19" i="5"/>
  <c r="R19" i="5"/>
  <c r="R23" i="5" s="1"/>
  <c r="P19" i="5"/>
  <c r="N19" i="5"/>
  <c r="L19" i="5"/>
  <c r="L23" i="5" s="1"/>
  <c r="L27" i="5" s="1"/>
  <c r="L28" i="5" s="1"/>
  <c r="J19" i="5"/>
  <c r="AG16" i="5"/>
  <c r="D16" i="5"/>
  <c r="E16" i="5" s="1"/>
  <c r="G16" i="5" s="1"/>
  <c r="AG15" i="5"/>
  <c r="D15" i="5"/>
  <c r="E15" i="5" s="1"/>
  <c r="G15" i="5" s="1"/>
  <c r="AH14" i="5"/>
  <c r="AG14" i="5"/>
  <c r="D14" i="5"/>
  <c r="E14" i="5" s="1"/>
  <c r="G14" i="5" s="1"/>
  <c r="AG13" i="5"/>
  <c r="D13" i="5"/>
  <c r="E13" i="5" s="1"/>
  <c r="G13" i="5" s="1"/>
  <c r="AG12" i="5"/>
  <c r="D12" i="5"/>
  <c r="E12" i="5" s="1"/>
  <c r="G12" i="5" s="1"/>
  <c r="AG11" i="5"/>
  <c r="D11" i="5"/>
  <c r="E11" i="5" s="1"/>
  <c r="G11" i="5" s="1"/>
  <c r="AG10" i="5"/>
  <c r="D10" i="5"/>
  <c r="E10" i="5" s="1"/>
  <c r="G10" i="5" s="1"/>
  <c r="AG9" i="5"/>
  <c r="E9" i="5"/>
  <c r="G9" i="5" s="1"/>
  <c r="D9" i="5"/>
  <c r="AG8" i="5"/>
  <c r="E8" i="5"/>
  <c r="G8" i="5" s="1"/>
  <c r="D8" i="5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G7" i="5"/>
  <c r="D7" i="5"/>
  <c r="E7" i="5" s="1"/>
  <c r="G7" i="5" s="1"/>
  <c r="B6" i="5"/>
  <c r="C6" i="5" s="1"/>
  <c r="D6" i="5" s="1"/>
  <c r="E6" i="5" s="1"/>
  <c r="F6" i="5" s="1"/>
  <c r="G6" i="5" s="1"/>
  <c r="H6" i="5" s="1"/>
  <c r="I6" i="5" s="1"/>
  <c r="J6" i="5" s="1"/>
  <c r="K6" i="5" s="1"/>
  <c r="L6" i="5" s="1"/>
  <c r="M6" i="5" s="1"/>
  <c r="N6" i="5" s="1"/>
  <c r="O6" i="5" s="1"/>
  <c r="P6" i="5" s="1"/>
  <c r="Q6" i="5" s="1"/>
  <c r="R6" i="5" s="1"/>
  <c r="S6" i="5" s="1"/>
  <c r="T6" i="5" s="1"/>
  <c r="U6" i="5" s="1"/>
  <c r="V6" i="5" s="1"/>
  <c r="W6" i="5" s="1"/>
  <c r="X6" i="5" s="1"/>
  <c r="Y6" i="5" s="1"/>
  <c r="Z6" i="5" s="1"/>
  <c r="AA6" i="5" s="1"/>
  <c r="AB6" i="5" s="1"/>
  <c r="AC6" i="5" s="1"/>
  <c r="AD6" i="5" s="1"/>
  <c r="AE6" i="5" s="1"/>
  <c r="AF6" i="5" s="1"/>
  <c r="AG6" i="5" s="1"/>
  <c r="AH6" i="5" s="1"/>
  <c r="V23" i="5" l="1"/>
  <c r="T23" i="5"/>
  <c r="I27" i="5"/>
  <c r="AB27" i="5"/>
  <c r="AB28" i="5" s="1"/>
  <c r="AF27" i="5"/>
  <c r="AF28" i="5" s="1"/>
  <c r="AC27" i="5"/>
  <c r="AC28" i="5" s="1"/>
  <c r="J23" i="5"/>
  <c r="J27" i="5" s="1"/>
  <c r="J28" i="5" s="1"/>
  <c r="X27" i="5"/>
  <c r="X28" i="5" s="1"/>
  <c r="Z27" i="5"/>
  <c r="Z28" i="5" s="1"/>
  <c r="AD27" i="5"/>
  <c r="AD28" i="5" s="1"/>
  <c r="N27" i="5"/>
  <c r="N28" i="5" s="1"/>
  <c r="AG18" i="5"/>
  <c r="R10" i="5"/>
  <c r="P10" i="5"/>
  <c r="P18" i="5" s="1"/>
  <c r="Y15" i="5"/>
  <c r="W15" i="5"/>
  <c r="U15" i="5"/>
  <c r="S15" i="5"/>
  <c r="Q15" i="5"/>
  <c r="O15" i="5"/>
  <c r="O7" i="5"/>
  <c r="V7" i="5"/>
  <c r="T7" i="5"/>
  <c r="R9" i="5"/>
  <c r="AA9" i="5"/>
  <c r="T11" i="5"/>
  <c r="Q11" i="5"/>
  <c r="Q18" i="5" s="1"/>
  <c r="Y11" i="5"/>
  <c r="W11" i="5"/>
  <c r="S16" i="5"/>
  <c r="W16" i="5"/>
  <c r="U16" i="5"/>
  <c r="Y12" i="5"/>
  <c r="W12" i="5"/>
  <c r="P12" i="5"/>
  <c r="S12" i="5"/>
  <c r="V12" i="5"/>
  <c r="R12" i="5"/>
  <c r="I28" i="5"/>
  <c r="W8" i="5"/>
  <c r="U8" i="5"/>
  <c r="U18" i="5" s="1"/>
  <c r="S8" i="5"/>
  <c r="O8" i="5"/>
  <c r="W13" i="5"/>
  <c r="U13" i="5"/>
  <c r="P13" i="5"/>
  <c r="AE23" i="4"/>
  <c r="AC23" i="4"/>
  <c r="AA23" i="4"/>
  <c r="Y23" i="4"/>
  <c r="W23" i="4"/>
  <c r="U23" i="4"/>
  <c r="S23" i="4"/>
  <c r="Q23" i="4"/>
  <c r="O23" i="4"/>
  <c r="M23" i="4"/>
  <c r="K23" i="4"/>
  <c r="I23" i="4"/>
  <c r="AF22" i="4"/>
  <c r="AD22" i="4"/>
  <c r="AB22" i="4"/>
  <c r="Z22" i="4"/>
  <c r="X22" i="4"/>
  <c r="V22" i="4"/>
  <c r="T22" i="4"/>
  <c r="R22" i="4"/>
  <c r="P22" i="4"/>
  <c r="N22" i="4"/>
  <c r="L22" i="4"/>
  <c r="J22" i="4"/>
  <c r="AF21" i="4"/>
  <c r="AD21" i="4"/>
  <c r="AB21" i="4"/>
  <c r="Z21" i="4"/>
  <c r="X21" i="4"/>
  <c r="V21" i="4"/>
  <c r="T21" i="4"/>
  <c r="R21" i="4"/>
  <c r="P21" i="4"/>
  <c r="N21" i="4"/>
  <c r="L21" i="4"/>
  <c r="J21" i="4"/>
  <c r="AF20" i="4"/>
  <c r="AD20" i="4"/>
  <c r="AB20" i="4"/>
  <c r="Z20" i="4"/>
  <c r="X20" i="4"/>
  <c r="V20" i="4"/>
  <c r="T20" i="4"/>
  <c r="R20" i="4"/>
  <c r="P20" i="4"/>
  <c r="N20" i="4"/>
  <c r="L20" i="4"/>
  <c r="J20" i="4"/>
  <c r="AF19" i="4"/>
  <c r="AF23" i="4" s="1"/>
  <c r="AD19" i="4"/>
  <c r="AD23" i="4" s="1"/>
  <c r="AB19" i="4"/>
  <c r="AB23" i="4" s="1"/>
  <c r="Z19" i="4"/>
  <c r="X19" i="4"/>
  <c r="X23" i="4" s="1"/>
  <c r="V19" i="4"/>
  <c r="T19" i="4"/>
  <c r="R19" i="4"/>
  <c r="P19" i="4"/>
  <c r="P23" i="4" s="1"/>
  <c r="N19" i="4"/>
  <c r="N23" i="4" s="1"/>
  <c r="L19" i="4"/>
  <c r="L23" i="4" s="1"/>
  <c r="J19" i="4"/>
  <c r="AF27" i="4"/>
  <c r="AF28" i="4" s="1"/>
  <c r="AD27" i="4"/>
  <c r="AD28" i="4" s="1"/>
  <c r="AC27" i="4"/>
  <c r="AC28" i="4" s="1"/>
  <c r="AB27" i="4"/>
  <c r="AB28" i="4" s="1"/>
  <c r="X27" i="4"/>
  <c r="X28" i="4" s="1"/>
  <c r="K27" i="4"/>
  <c r="K28" i="4" s="1"/>
  <c r="AG16" i="4"/>
  <c r="D16" i="4"/>
  <c r="E16" i="4" s="1"/>
  <c r="G16" i="4" s="1"/>
  <c r="W16" i="4" s="1"/>
  <c r="AG15" i="4"/>
  <c r="D15" i="4"/>
  <c r="E15" i="4" s="1"/>
  <c r="G15" i="4" s="1"/>
  <c r="U15" i="4" s="1"/>
  <c r="AH14" i="4"/>
  <c r="AG14" i="4"/>
  <c r="D14" i="4"/>
  <c r="E14" i="4" s="1"/>
  <c r="G14" i="4" s="1"/>
  <c r="AG13" i="4"/>
  <c r="D13" i="4"/>
  <c r="E13" i="4" s="1"/>
  <c r="G13" i="4" s="1"/>
  <c r="AG12" i="4"/>
  <c r="D12" i="4"/>
  <c r="E12" i="4" s="1"/>
  <c r="G12" i="4" s="1"/>
  <c r="AG11" i="4"/>
  <c r="D11" i="4"/>
  <c r="E11" i="4" s="1"/>
  <c r="G11" i="4" s="1"/>
  <c r="AG10" i="4"/>
  <c r="D10" i="4"/>
  <c r="E10" i="4" s="1"/>
  <c r="G10" i="4" s="1"/>
  <c r="AG9" i="4"/>
  <c r="D9" i="4"/>
  <c r="E9" i="4" s="1"/>
  <c r="G9" i="4" s="1"/>
  <c r="AG8" i="4"/>
  <c r="D8" i="4"/>
  <c r="E8" i="4" s="1"/>
  <c r="G8" i="4" s="1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G7" i="4"/>
  <c r="D7" i="4"/>
  <c r="E7" i="4" s="1"/>
  <c r="G7" i="4" s="1"/>
  <c r="V7" i="4" s="1"/>
  <c r="B6" i="4"/>
  <c r="C6" i="4" s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V6" i="4" s="1"/>
  <c r="W6" i="4" s="1"/>
  <c r="X6" i="4" s="1"/>
  <c r="Y6" i="4" s="1"/>
  <c r="Z6" i="4" s="1"/>
  <c r="AA6" i="4" s="1"/>
  <c r="AB6" i="4" s="1"/>
  <c r="AC6" i="4" s="1"/>
  <c r="AD6" i="4" s="1"/>
  <c r="AE6" i="4" s="1"/>
  <c r="AF6" i="4" s="1"/>
  <c r="AG6" i="4" s="1"/>
  <c r="AH6" i="4" s="1"/>
  <c r="AE23" i="3"/>
  <c r="AC23" i="3"/>
  <c r="AA23" i="3"/>
  <c r="Y23" i="3"/>
  <c r="W23" i="3"/>
  <c r="U23" i="3"/>
  <c r="S23" i="3"/>
  <c r="Q23" i="3"/>
  <c r="O23" i="3"/>
  <c r="M23" i="3"/>
  <c r="K23" i="3"/>
  <c r="I23" i="3"/>
  <c r="AF22" i="3"/>
  <c r="AD22" i="3"/>
  <c r="AB22" i="3"/>
  <c r="Z22" i="3"/>
  <c r="X22" i="3"/>
  <c r="V22" i="3"/>
  <c r="T22" i="3"/>
  <c r="R22" i="3"/>
  <c r="P22" i="3"/>
  <c r="N22" i="3"/>
  <c r="L22" i="3"/>
  <c r="J22" i="3"/>
  <c r="AF21" i="3"/>
  <c r="AD21" i="3"/>
  <c r="AB21" i="3"/>
  <c r="Z21" i="3"/>
  <c r="X21" i="3"/>
  <c r="V21" i="3"/>
  <c r="T21" i="3"/>
  <c r="R21" i="3"/>
  <c r="P21" i="3"/>
  <c r="N21" i="3"/>
  <c r="L21" i="3"/>
  <c r="J21" i="3"/>
  <c r="AF20" i="3"/>
  <c r="AD20" i="3"/>
  <c r="AB20" i="3"/>
  <c r="Z20" i="3"/>
  <c r="X20" i="3"/>
  <c r="V20" i="3"/>
  <c r="T20" i="3"/>
  <c r="R20" i="3"/>
  <c r="P20" i="3"/>
  <c r="N20" i="3"/>
  <c r="L20" i="3"/>
  <c r="J20" i="3"/>
  <c r="AF19" i="3"/>
  <c r="AF23" i="3" s="1"/>
  <c r="AD19" i="3"/>
  <c r="AD23" i="3" s="1"/>
  <c r="AB19" i="3"/>
  <c r="Z19" i="3"/>
  <c r="Z23" i="3" s="1"/>
  <c r="X19" i="3"/>
  <c r="X23" i="3" s="1"/>
  <c r="V19" i="3"/>
  <c r="T19" i="3"/>
  <c r="R19" i="3"/>
  <c r="R23" i="3" s="1"/>
  <c r="P19" i="3"/>
  <c r="P23" i="3" s="1"/>
  <c r="N19" i="3"/>
  <c r="N23" i="3" s="1"/>
  <c r="L19" i="3"/>
  <c r="J19" i="3"/>
  <c r="J23" i="3" s="1"/>
  <c r="J27" i="3" s="1"/>
  <c r="J28" i="3" s="1"/>
  <c r="AF27" i="3"/>
  <c r="AF28" i="3" s="1"/>
  <c r="AC27" i="3"/>
  <c r="AC28" i="3" s="1"/>
  <c r="X27" i="3"/>
  <c r="X28" i="3" s="1"/>
  <c r="K27" i="3"/>
  <c r="K28" i="3" s="1"/>
  <c r="AG16" i="3"/>
  <c r="D16" i="3"/>
  <c r="E16" i="3" s="1"/>
  <c r="G16" i="3" s="1"/>
  <c r="AG15" i="3"/>
  <c r="D15" i="3"/>
  <c r="E15" i="3" s="1"/>
  <c r="G15" i="3" s="1"/>
  <c r="AH14" i="3"/>
  <c r="AG14" i="3"/>
  <c r="D14" i="3"/>
  <c r="E14" i="3" s="1"/>
  <c r="G14" i="3" s="1"/>
  <c r="AG13" i="3"/>
  <c r="D13" i="3"/>
  <c r="E13" i="3" s="1"/>
  <c r="G13" i="3" s="1"/>
  <c r="AG12" i="3"/>
  <c r="D12" i="3"/>
  <c r="E12" i="3" s="1"/>
  <c r="G12" i="3" s="1"/>
  <c r="AG11" i="3"/>
  <c r="D11" i="3"/>
  <c r="E11" i="3" s="1"/>
  <c r="G11" i="3" s="1"/>
  <c r="AG10" i="3"/>
  <c r="D10" i="3"/>
  <c r="E10" i="3" s="1"/>
  <c r="G10" i="3" s="1"/>
  <c r="AG9" i="3"/>
  <c r="D9" i="3"/>
  <c r="E9" i="3" s="1"/>
  <c r="G9" i="3" s="1"/>
  <c r="AG8" i="3"/>
  <c r="D8" i="3"/>
  <c r="E8" i="3" s="1"/>
  <c r="G8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G7" i="3"/>
  <c r="D7" i="3"/>
  <c r="E7" i="3" s="1"/>
  <c r="G7" i="3" s="1"/>
  <c r="B6" i="3"/>
  <c r="C6" i="3" s="1"/>
  <c r="D6" i="3" s="1"/>
  <c r="E6" i="3" s="1"/>
  <c r="F6" i="3" s="1"/>
  <c r="G6" i="3" s="1"/>
  <c r="H6" i="3" s="1"/>
  <c r="I6" i="3" s="1"/>
  <c r="J6" i="3" s="1"/>
  <c r="K6" i="3" s="1"/>
  <c r="L6" i="3" s="1"/>
  <c r="M6" i="3" s="1"/>
  <c r="N6" i="3" s="1"/>
  <c r="O6" i="3" s="1"/>
  <c r="P6" i="3" s="1"/>
  <c r="Q6" i="3" s="1"/>
  <c r="R6" i="3" s="1"/>
  <c r="S6" i="3" s="1"/>
  <c r="T6" i="3" s="1"/>
  <c r="U6" i="3" s="1"/>
  <c r="V6" i="3" s="1"/>
  <c r="W6" i="3" s="1"/>
  <c r="X6" i="3" s="1"/>
  <c r="Y6" i="3" s="1"/>
  <c r="Z6" i="3" s="1"/>
  <c r="AA6" i="3" s="1"/>
  <c r="AB6" i="3" s="1"/>
  <c r="AC6" i="3" s="1"/>
  <c r="AD6" i="3" s="1"/>
  <c r="AE6" i="3" s="1"/>
  <c r="AF6" i="3" s="1"/>
  <c r="AG6" i="3" s="1"/>
  <c r="AH6" i="3" s="1"/>
  <c r="AE23" i="2"/>
  <c r="AC23" i="2"/>
  <c r="AA23" i="2"/>
  <c r="Y23" i="2"/>
  <c r="W23" i="2"/>
  <c r="U23" i="2"/>
  <c r="S23" i="2"/>
  <c r="Q23" i="2"/>
  <c r="O23" i="2"/>
  <c r="M23" i="2"/>
  <c r="M27" i="2" s="1"/>
  <c r="M28" i="2" s="1"/>
  <c r="K23" i="2"/>
  <c r="K27" i="2" s="1"/>
  <c r="K28" i="2" s="1"/>
  <c r="I23" i="2"/>
  <c r="AF22" i="2"/>
  <c r="AD22" i="2"/>
  <c r="AB22" i="2"/>
  <c r="Z22" i="2"/>
  <c r="X22" i="2"/>
  <c r="V22" i="2"/>
  <c r="T22" i="2"/>
  <c r="R22" i="2"/>
  <c r="P22" i="2"/>
  <c r="N22" i="2"/>
  <c r="L22" i="2"/>
  <c r="J22" i="2"/>
  <c r="AF21" i="2"/>
  <c r="AD21" i="2"/>
  <c r="AB21" i="2"/>
  <c r="Z21" i="2"/>
  <c r="X21" i="2"/>
  <c r="V21" i="2"/>
  <c r="T21" i="2"/>
  <c r="R21" i="2"/>
  <c r="P21" i="2"/>
  <c r="N21" i="2"/>
  <c r="L21" i="2"/>
  <c r="J21" i="2"/>
  <c r="AF20" i="2"/>
  <c r="AD20" i="2"/>
  <c r="AB20" i="2"/>
  <c r="Z20" i="2"/>
  <c r="X20" i="2"/>
  <c r="V20" i="2"/>
  <c r="T20" i="2"/>
  <c r="R20" i="2"/>
  <c r="P20" i="2"/>
  <c r="N20" i="2"/>
  <c r="L20" i="2"/>
  <c r="J20" i="2"/>
  <c r="AF19" i="2"/>
  <c r="AD19" i="2"/>
  <c r="AD23" i="2" s="1"/>
  <c r="AB19" i="2"/>
  <c r="Z19" i="2"/>
  <c r="Z23" i="2" s="1"/>
  <c r="X19" i="2"/>
  <c r="X23" i="2" s="1"/>
  <c r="V19" i="2"/>
  <c r="V23" i="2" s="1"/>
  <c r="T19" i="2"/>
  <c r="R19" i="2"/>
  <c r="P19" i="2"/>
  <c r="P23" i="2" s="1"/>
  <c r="N19" i="2"/>
  <c r="N23" i="2" s="1"/>
  <c r="L19" i="2"/>
  <c r="J19" i="2"/>
  <c r="J23" i="2" s="1"/>
  <c r="J27" i="2" s="1"/>
  <c r="J28" i="2" s="1"/>
  <c r="AE27" i="2"/>
  <c r="AE28" i="2" s="1"/>
  <c r="AC27" i="2"/>
  <c r="AC28" i="2" s="1"/>
  <c r="X27" i="2"/>
  <c r="X28" i="2" s="1"/>
  <c r="N27" i="2"/>
  <c r="N28" i="2" s="1"/>
  <c r="AG16" i="2"/>
  <c r="D16" i="2"/>
  <c r="E16" i="2" s="1"/>
  <c r="G16" i="2" s="1"/>
  <c r="AG15" i="2"/>
  <c r="D15" i="2"/>
  <c r="E15" i="2" s="1"/>
  <c r="G15" i="2" s="1"/>
  <c r="AH14" i="2"/>
  <c r="AG14" i="2"/>
  <c r="D14" i="2"/>
  <c r="E14" i="2" s="1"/>
  <c r="G14" i="2" s="1"/>
  <c r="AG13" i="2"/>
  <c r="D13" i="2"/>
  <c r="E13" i="2" s="1"/>
  <c r="G13" i="2" s="1"/>
  <c r="AG12" i="2"/>
  <c r="D12" i="2"/>
  <c r="E12" i="2" s="1"/>
  <c r="G12" i="2" s="1"/>
  <c r="AG11" i="2"/>
  <c r="D11" i="2"/>
  <c r="E11" i="2" s="1"/>
  <c r="G11" i="2" s="1"/>
  <c r="AG10" i="2"/>
  <c r="D10" i="2"/>
  <c r="E10" i="2" s="1"/>
  <c r="G10" i="2" s="1"/>
  <c r="AG9" i="2"/>
  <c r="D9" i="2"/>
  <c r="E9" i="2" s="1"/>
  <c r="G9" i="2" s="1"/>
  <c r="AG8" i="2"/>
  <c r="D8" i="2"/>
  <c r="E8" i="2" s="1"/>
  <c r="G8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G7" i="2"/>
  <c r="D7" i="2"/>
  <c r="E7" i="2" s="1"/>
  <c r="G7" i="2" s="1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AA6" i="2" s="1"/>
  <c r="AB6" i="2" s="1"/>
  <c r="AC6" i="2" s="1"/>
  <c r="AD6" i="2" s="1"/>
  <c r="AE6" i="2" s="1"/>
  <c r="AF6" i="2" s="1"/>
  <c r="AG6" i="2" s="1"/>
  <c r="AH6" i="2" s="1"/>
  <c r="AE23" i="1"/>
  <c r="AC23" i="1"/>
  <c r="AA23" i="1"/>
  <c r="Y23" i="1"/>
  <c r="W23" i="1"/>
  <c r="U23" i="1"/>
  <c r="S23" i="1"/>
  <c r="Q23" i="1"/>
  <c r="O23" i="1"/>
  <c r="M23" i="1"/>
  <c r="K23" i="1"/>
  <c r="I23" i="1"/>
  <c r="AF22" i="1"/>
  <c r="AD22" i="1"/>
  <c r="AB22" i="1"/>
  <c r="Z22" i="1"/>
  <c r="X22" i="1"/>
  <c r="V22" i="1"/>
  <c r="T22" i="1"/>
  <c r="R22" i="1"/>
  <c r="P22" i="1"/>
  <c r="N22" i="1"/>
  <c r="L22" i="1"/>
  <c r="J22" i="1"/>
  <c r="AF21" i="1"/>
  <c r="AD21" i="1"/>
  <c r="AB21" i="1"/>
  <c r="Z21" i="1"/>
  <c r="X21" i="1"/>
  <c r="V21" i="1"/>
  <c r="T21" i="1"/>
  <c r="R21" i="1"/>
  <c r="P21" i="1"/>
  <c r="N21" i="1"/>
  <c r="L21" i="1"/>
  <c r="J21" i="1"/>
  <c r="AF20" i="1"/>
  <c r="AD20" i="1"/>
  <c r="AB20" i="1"/>
  <c r="Z20" i="1"/>
  <c r="X20" i="1"/>
  <c r="V20" i="1"/>
  <c r="T20" i="1"/>
  <c r="R20" i="1"/>
  <c r="P20" i="1"/>
  <c r="N20" i="1"/>
  <c r="L20" i="1"/>
  <c r="J20" i="1"/>
  <c r="AF19" i="1"/>
  <c r="AF23" i="1" s="1"/>
  <c r="AF27" i="1" s="1"/>
  <c r="AF28" i="1" s="1"/>
  <c r="AD19" i="1"/>
  <c r="AD23" i="1" s="1"/>
  <c r="AD27" i="1" s="1"/>
  <c r="AD28" i="1" s="1"/>
  <c r="AB19" i="1"/>
  <c r="Z19" i="1"/>
  <c r="X19" i="1"/>
  <c r="V19" i="1"/>
  <c r="V23" i="1" s="1"/>
  <c r="T19" i="1"/>
  <c r="R19" i="1"/>
  <c r="R23" i="1" s="1"/>
  <c r="P19" i="1"/>
  <c r="P23" i="1" s="1"/>
  <c r="N19" i="1"/>
  <c r="N23" i="1" s="1"/>
  <c r="L19" i="1"/>
  <c r="J19" i="1"/>
  <c r="J23" i="1" s="1"/>
  <c r="K27" i="1"/>
  <c r="K28" i="1" s="1"/>
  <c r="J27" i="1"/>
  <c r="J28" i="1" s="1"/>
  <c r="I27" i="1"/>
  <c r="AG16" i="1"/>
  <c r="D16" i="1"/>
  <c r="E16" i="1" s="1"/>
  <c r="G16" i="1" s="1"/>
  <c r="AG15" i="1"/>
  <c r="D15" i="1"/>
  <c r="E15" i="1" s="1"/>
  <c r="G15" i="1" s="1"/>
  <c r="AH14" i="1"/>
  <c r="AG14" i="1"/>
  <c r="D14" i="1"/>
  <c r="E14" i="1" s="1"/>
  <c r="G14" i="1" s="1"/>
  <c r="AG13" i="1"/>
  <c r="D13" i="1"/>
  <c r="E13" i="1" s="1"/>
  <c r="G13" i="1" s="1"/>
  <c r="AG12" i="1"/>
  <c r="D12" i="1"/>
  <c r="E12" i="1" s="1"/>
  <c r="G12" i="1" s="1"/>
  <c r="AG11" i="1"/>
  <c r="D11" i="1"/>
  <c r="E11" i="1" s="1"/>
  <c r="G11" i="1" s="1"/>
  <c r="AG10" i="1"/>
  <c r="D10" i="1"/>
  <c r="E10" i="1" s="1"/>
  <c r="G10" i="1" s="1"/>
  <c r="AG9" i="1"/>
  <c r="D9" i="1"/>
  <c r="E9" i="1" s="1"/>
  <c r="G9" i="1" s="1"/>
  <c r="AG8" i="1"/>
  <c r="D8" i="1"/>
  <c r="E8" i="1" s="1"/>
  <c r="G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G7" i="1"/>
  <c r="D7" i="1"/>
  <c r="E7" i="1" s="1"/>
  <c r="G7" i="1" s="1"/>
  <c r="B6" i="1"/>
  <c r="C6" i="1" s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A18" i="5" l="1"/>
  <c r="AA27" i="5" s="1"/>
  <c r="AA28" i="5" s="1"/>
  <c r="T18" i="5"/>
  <c r="V18" i="5"/>
  <c r="V27" i="5" s="1"/>
  <c r="V28" i="5" s="1"/>
  <c r="O18" i="5"/>
  <c r="R18" i="5"/>
  <c r="AH15" i="5"/>
  <c r="S18" i="5"/>
  <c r="W18" i="5"/>
  <c r="Y18" i="5"/>
  <c r="Y27" i="5" s="1"/>
  <c r="Y28" i="5" s="1"/>
  <c r="T23" i="4"/>
  <c r="V18" i="4"/>
  <c r="R23" i="2"/>
  <c r="T27" i="5"/>
  <c r="T28" i="5" s="1"/>
  <c r="AH13" i="5"/>
  <c r="AH8" i="5"/>
  <c r="AH12" i="5"/>
  <c r="R27" i="5"/>
  <c r="R28" i="5" s="1"/>
  <c r="AH9" i="5"/>
  <c r="S27" i="5"/>
  <c r="S28" i="5" s="1"/>
  <c r="U27" i="5"/>
  <c r="U28" i="5" s="1"/>
  <c r="AH16" i="5"/>
  <c r="AH7" i="5"/>
  <c r="W27" i="5"/>
  <c r="W28" i="5" s="1"/>
  <c r="AH11" i="5"/>
  <c r="Q27" i="5"/>
  <c r="Q28" i="5" s="1"/>
  <c r="AH10" i="5"/>
  <c r="P27" i="5"/>
  <c r="P28" i="5" s="1"/>
  <c r="V23" i="4"/>
  <c r="V23" i="3"/>
  <c r="N27" i="3"/>
  <c r="N28" i="3" s="1"/>
  <c r="M27" i="3"/>
  <c r="M28" i="3" s="1"/>
  <c r="Z23" i="1"/>
  <c r="X23" i="1"/>
  <c r="X27" i="1" s="1"/>
  <c r="X28" i="1" s="1"/>
  <c r="N27" i="1"/>
  <c r="N28" i="1" s="1"/>
  <c r="AE27" i="1"/>
  <c r="AE28" i="1" s="1"/>
  <c r="M27" i="4"/>
  <c r="M28" i="4" s="1"/>
  <c r="L27" i="4"/>
  <c r="L28" i="4" s="1"/>
  <c r="N27" i="4"/>
  <c r="N28" i="4" s="1"/>
  <c r="R23" i="4"/>
  <c r="Z23" i="4"/>
  <c r="Z27" i="4" s="1"/>
  <c r="Z28" i="4" s="1"/>
  <c r="J23" i="4"/>
  <c r="J27" i="4" s="1"/>
  <c r="J28" i="4" s="1"/>
  <c r="AE27" i="4"/>
  <c r="AE28" i="4" s="1"/>
  <c r="AE27" i="3"/>
  <c r="AE28" i="3" s="1"/>
  <c r="L23" i="3"/>
  <c r="T23" i="3"/>
  <c r="AD27" i="3"/>
  <c r="AD28" i="3" s="1"/>
  <c r="AB23" i="3"/>
  <c r="AB27" i="3" s="1"/>
  <c r="AB28" i="3" s="1"/>
  <c r="AF23" i="2"/>
  <c r="AF27" i="2" s="1"/>
  <c r="AF28" i="2" s="1"/>
  <c r="L23" i="2"/>
  <c r="L27" i="2" s="1"/>
  <c r="L28" i="2" s="1"/>
  <c r="T23" i="2"/>
  <c r="AD27" i="2"/>
  <c r="AD28" i="2" s="1"/>
  <c r="AB23" i="2"/>
  <c r="AB27" i="2" s="1"/>
  <c r="AB28" i="2" s="1"/>
  <c r="T23" i="1"/>
  <c r="AC27" i="1"/>
  <c r="AC28" i="1" s="1"/>
  <c r="AB23" i="1"/>
  <c r="AB27" i="1" s="1"/>
  <c r="AB28" i="1" s="1"/>
  <c r="L23" i="1"/>
  <c r="L27" i="1" s="1"/>
  <c r="L28" i="1" s="1"/>
  <c r="M27" i="1"/>
  <c r="M28" i="1" s="1"/>
  <c r="AG18" i="4"/>
  <c r="R9" i="4"/>
  <c r="R18" i="4" s="1"/>
  <c r="AA9" i="4"/>
  <c r="U8" i="4"/>
  <c r="S8" i="4"/>
  <c r="O8" i="4"/>
  <c r="W8" i="4"/>
  <c r="P10" i="4"/>
  <c r="R10" i="4"/>
  <c r="W13" i="4"/>
  <c r="U13" i="4"/>
  <c r="P13" i="4"/>
  <c r="AH13" i="4" s="1"/>
  <c r="Q11" i="4"/>
  <c r="Q18" i="4" s="1"/>
  <c r="Y11" i="4"/>
  <c r="Y18" i="4" s="1"/>
  <c r="W11" i="4"/>
  <c r="T11" i="4"/>
  <c r="S12" i="4"/>
  <c r="Y12" i="4"/>
  <c r="R12" i="4"/>
  <c r="W12" i="4"/>
  <c r="P12" i="4"/>
  <c r="V12" i="4"/>
  <c r="O7" i="4"/>
  <c r="O15" i="4"/>
  <c r="W15" i="4"/>
  <c r="S16" i="4"/>
  <c r="T7" i="4"/>
  <c r="Q15" i="4"/>
  <c r="Y15" i="4"/>
  <c r="U16" i="4"/>
  <c r="S15" i="4"/>
  <c r="I27" i="4"/>
  <c r="AG18" i="3"/>
  <c r="V7" i="3"/>
  <c r="O7" i="3"/>
  <c r="O18" i="3" s="1"/>
  <c r="T7" i="3"/>
  <c r="T18" i="3" s="1"/>
  <c r="R9" i="3"/>
  <c r="R18" i="3" s="1"/>
  <c r="AA9" i="3"/>
  <c r="Q11" i="3"/>
  <c r="Y11" i="3"/>
  <c r="T11" i="3"/>
  <c r="W11" i="3"/>
  <c r="W13" i="3"/>
  <c r="U13" i="3"/>
  <c r="P13" i="3"/>
  <c r="S16" i="3"/>
  <c r="W16" i="3"/>
  <c r="U16" i="3"/>
  <c r="L27" i="3"/>
  <c r="L28" i="3" s="1"/>
  <c r="Z27" i="3"/>
  <c r="Z28" i="3" s="1"/>
  <c r="U8" i="3"/>
  <c r="W8" i="3"/>
  <c r="S8" i="3"/>
  <c r="O8" i="3"/>
  <c r="P10" i="3"/>
  <c r="R10" i="3"/>
  <c r="S12" i="3"/>
  <c r="V12" i="3"/>
  <c r="Y12" i="3"/>
  <c r="R12" i="3"/>
  <c r="W12" i="3"/>
  <c r="P12" i="3"/>
  <c r="U15" i="3"/>
  <c r="W15" i="3"/>
  <c r="S15" i="3"/>
  <c r="O15" i="3"/>
  <c r="Y15" i="3"/>
  <c r="Q15" i="3"/>
  <c r="I27" i="3"/>
  <c r="AG18" i="2"/>
  <c r="U8" i="2"/>
  <c r="W8" i="2"/>
  <c r="W18" i="2" s="1"/>
  <c r="S8" i="2"/>
  <c r="O8" i="2"/>
  <c r="S12" i="2"/>
  <c r="V12" i="2"/>
  <c r="Y12" i="2"/>
  <c r="R12" i="2"/>
  <c r="W12" i="2"/>
  <c r="P12" i="2"/>
  <c r="S16" i="2"/>
  <c r="W16" i="2"/>
  <c r="U16" i="2"/>
  <c r="V7" i="2"/>
  <c r="V18" i="2" s="1"/>
  <c r="O7" i="2"/>
  <c r="O18" i="2" s="1"/>
  <c r="T7" i="2"/>
  <c r="T18" i="2" s="1"/>
  <c r="U15" i="2"/>
  <c r="W15" i="2"/>
  <c r="S15" i="2"/>
  <c r="Y15" i="2"/>
  <c r="Q15" i="2"/>
  <c r="O15" i="2"/>
  <c r="Z27" i="2"/>
  <c r="Z28" i="2" s="1"/>
  <c r="P10" i="2"/>
  <c r="P18" i="2" s="1"/>
  <c r="R10" i="2"/>
  <c r="R9" i="2"/>
  <c r="R18" i="2" s="1"/>
  <c r="AA9" i="2"/>
  <c r="Q11" i="2"/>
  <c r="Q18" i="2" s="1"/>
  <c r="Y11" i="2"/>
  <c r="Y18" i="2" s="1"/>
  <c r="W11" i="2"/>
  <c r="T11" i="2"/>
  <c r="W13" i="2"/>
  <c r="U13" i="2"/>
  <c r="P13" i="2"/>
  <c r="I27" i="2"/>
  <c r="AG18" i="1"/>
  <c r="Q11" i="1"/>
  <c r="Q18" i="1" s="1"/>
  <c r="Y11" i="1"/>
  <c r="Y18" i="1" s="1"/>
  <c r="T11" i="1"/>
  <c r="W11" i="1"/>
  <c r="W16" i="1"/>
  <c r="U16" i="1"/>
  <c r="S16" i="1"/>
  <c r="R9" i="1"/>
  <c r="AA9" i="1"/>
  <c r="W13" i="1"/>
  <c r="U13" i="1"/>
  <c r="P13" i="1"/>
  <c r="Z27" i="1"/>
  <c r="Z28" i="1" s="1"/>
  <c r="P10" i="1"/>
  <c r="R10" i="1"/>
  <c r="T7" i="1"/>
  <c r="V7" i="1"/>
  <c r="O7" i="1"/>
  <c r="U8" i="1"/>
  <c r="O8" i="1"/>
  <c r="S8" i="1"/>
  <c r="W8" i="1"/>
  <c r="W18" i="1" s="1"/>
  <c r="S12" i="1"/>
  <c r="Y12" i="1"/>
  <c r="R12" i="1"/>
  <c r="P12" i="1"/>
  <c r="V12" i="1"/>
  <c r="W12" i="1"/>
  <c r="U15" i="1"/>
  <c r="S15" i="1"/>
  <c r="Q15" i="1"/>
  <c r="W15" i="1"/>
  <c r="O15" i="1"/>
  <c r="Y15" i="1"/>
  <c r="I28" i="1"/>
  <c r="O18" i="4" l="1"/>
  <c r="W18" i="4"/>
  <c r="P18" i="4"/>
  <c r="P27" i="4" s="1"/>
  <c r="P28" i="4" s="1"/>
  <c r="S18" i="4"/>
  <c r="S27" i="4" s="1"/>
  <c r="S28" i="4" s="1"/>
  <c r="U18" i="4"/>
  <c r="T18" i="4"/>
  <c r="AA27" i="4"/>
  <c r="AA28" i="4" s="1"/>
  <c r="AA18" i="4"/>
  <c r="S18" i="2"/>
  <c r="S27" i="2" s="1"/>
  <c r="S28" i="2" s="1"/>
  <c r="U18" i="2"/>
  <c r="U27" i="2" s="1"/>
  <c r="U28" i="2" s="1"/>
  <c r="AA27" i="2"/>
  <c r="AA28" i="2" s="1"/>
  <c r="AA18" i="2"/>
  <c r="P18" i="3"/>
  <c r="P27" i="3" s="1"/>
  <c r="P28" i="3" s="1"/>
  <c r="U18" i="3"/>
  <c r="U27" i="3" s="1"/>
  <c r="U28" i="3" s="1"/>
  <c r="V18" i="3"/>
  <c r="S18" i="3"/>
  <c r="W18" i="3"/>
  <c r="Y18" i="3"/>
  <c r="Q18" i="3"/>
  <c r="AA18" i="3"/>
  <c r="AA27" i="3" s="1"/>
  <c r="AA28" i="3" s="1"/>
  <c r="S18" i="1"/>
  <c r="AA18" i="1"/>
  <c r="AA27" i="1" s="1"/>
  <c r="AA28" i="1" s="1"/>
  <c r="R18" i="1"/>
  <c r="R27" i="1" s="1"/>
  <c r="R28" i="1" s="1"/>
  <c r="O18" i="1"/>
  <c r="V18" i="1"/>
  <c r="T18" i="1"/>
  <c r="U18" i="1"/>
  <c r="U27" i="1" s="1"/>
  <c r="U28" i="1" s="1"/>
  <c r="P18" i="1"/>
  <c r="P27" i="1" s="1"/>
  <c r="P28" i="1" s="1"/>
  <c r="O27" i="5"/>
  <c r="AH18" i="5"/>
  <c r="V27" i="4"/>
  <c r="V28" i="4" s="1"/>
  <c r="AH16" i="1"/>
  <c r="AH13" i="1"/>
  <c r="T27" i="4"/>
  <c r="T28" i="4" s="1"/>
  <c r="AH8" i="2"/>
  <c r="V27" i="2"/>
  <c r="V28" i="2" s="1"/>
  <c r="T27" i="1"/>
  <c r="T28" i="1" s="1"/>
  <c r="U27" i="4"/>
  <c r="U28" i="4" s="1"/>
  <c r="Y27" i="4"/>
  <c r="Y28" i="4" s="1"/>
  <c r="W27" i="4"/>
  <c r="W28" i="4" s="1"/>
  <c r="AH16" i="4"/>
  <c r="AH10" i="4"/>
  <c r="I28" i="4"/>
  <c r="AH15" i="4"/>
  <c r="AH12" i="4"/>
  <c r="Q27" i="4"/>
  <c r="Q28" i="4" s="1"/>
  <c r="AH11" i="4"/>
  <c r="AH8" i="4"/>
  <c r="AH7" i="4"/>
  <c r="R27" i="4"/>
  <c r="R28" i="4" s="1"/>
  <c r="AH9" i="4"/>
  <c r="AH13" i="3"/>
  <c r="Y27" i="3"/>
  <c r="Y28" i="3" s="1"/>
  <c r="S27" i="3"/>
  <c r="S28" i="3" s="1"/>
  <c r="R27" i="3"/>
  <c r="R28" i="3" s="1"/>
  <c r="AH9" i="3"/>
  <c r="W27" i="3"/>
  <c r="W28" i="3" s="1"/>
  <c r="T27" i="3"/>
  <c r="T28" i="3" s="1"/>
  <c r="I28" i="3"/>
  <c r="AH10" i="3"/>
  <c r="AH11" i="3"/>
  <c r="Q27" i="3"/>
  <c r="Q28" i="3" s="1"/>
  <c r="AH7" i="3"/>
  <c r="AH15" i="3"/>
  <c r="AH12" i="3"/>
  <c r="AH8" i="3"/>
  <c r="AH16" i="3"/>
  <c r="V27" i="3"/>
  <c r="V28" i="3" s="1"/>
  <c r="AH13" i="2"/>
  <c r="R27" i="2"/>
  <c r="R28" i="2" s="1"/>
  <c r="AH9" i="2"/>
  <c r="AH16" i="2"/>
  <c r="I28" i="2"/>
  <c r="Y27" i="2"/>
  <c r="Y28" i="2" s="1"/>
  <c r="AH15" i="2"/>
  <c r="AH12" i="2"/>
  <c r="W27" i="2"/>
  <c r="W28" i="2" s="1"/>
  <c r="T27" i="2"/>
  <c r="T28" i="2" s="1"/>
  <c r="AH7" i="2"/>
  <c r="AH11" i="2"/>
  <c r="Q27" i="2"/>
  <c r="Q28" i="2" s="1"/>
  <c r="AH10" i="2"/>
  <c r="P27" i="2"/>
  <c r="P28" i="2" s="1"/>
  <c r="AH8" i="1"/>
  <c r="AH9" i="1"/>
  <c r="AH12" i="1"/>
  <c r="W27" i="1"/>
  <c r="W28" i="1" s="1"/>
  <c r="AH7" i="1"/>
  <c r="AH10" i="1"/>
  <c r="AH15" i="1"/>
  <c r="S27" i="1"/>
  <c r="S28" i="1" s="1"/>
  <c r="V27" i="1"/>
  <c r="V28" i="1" s="1"/>
  <c r="Y27" i="1"/>
  <c r="Y28" i="1" s="1"/>
  <c r="Q27" i="1"/>
  <c r="Q28" i="1" s="1"/>
  <c r="AH11" i="1"/>
  <c r="O28" i="5" l="1"/>
  <c r="AH27" i="5"/>
  <c r="O27" i="4"/>
  <c r="AH18" i="4"/>
  <c r="O27" i="3"/>
  <c r="AH18" i="3"/>
  <c r="O27" i="2"/>
  <c r="AH18" i="2"/>
  <c r="O27" i="1"/>
  <c r="AH18" i="1"/>
  <c r="O28" i="4" l="1"/>
  <c r="AH27" i="4"/>
  <c r="O28" i="3"/>
  <c r="AH27" i="3"/>
  <c r="O28" i="2"/>
  <c r="AH27" i="2"/>
  <c r="O28" i="1"/>
  <c r="AH27" i="1"/>
</calcChain>
</file>

<file path=xl/sharedStrings.xml><?xml version="1.0" encoding="utf-8"?>
<sst xmlns="http://schemas.openxmlformats.org/spreadsheetml/2006/main" count="380" uniqueCount="59">
  <si>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</si>
  <si>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r>
      <rPr>
        <b/>
        <sz val="12"/>
        <color theme="1"/>
        <rFont val="Sylfaen"/>
        <family val="1"/>
      </rPr>
      <t>V  ზონა</t>
    </r>
    <r>
      <rPr>
        <sz val="12"/>
        <color theme="1"/>
        <rFont val="Sylfaen"/>
        <family val="1"/>
      </rPr>
      <t>, ქვეზონა - ტირიფონის სარწყავი  სისტემის ცენტრალური ნაწილი, ტაშისკარის სარწყავი სისტემის ბოლო ნაწილი რომლებიც მოხვედრილია სარწყავი სისტემის ზონაში</t>
    </r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</si>
  <si>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</si>
  <si>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</si>
  <si>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</si>
  <si>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q 
(ლ/წმ) 1 ჰა-ზე</t>
  </si>
  <si>
    <t>q 15
(ლ/წმ) 1 ჰა-ზე</t>
  </si>
  <si>
    <t>F
საერთო ფართობი (ჰა)</t>
  </si>
  <si>
    <t>Q ხარჯი
(ლ/წმ)</t>
  </si>
  <si>
    <t>მორწყვის ჯერადობა n</t>
  </si>
  <si>
    <t>იანვარი I</t>
  </si>
  <si>
    <t>თებერვალი II</t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</si>
  <si>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</si>
  <si>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</si>
  <si>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</si>
  <si>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</si>
  <si>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</si>
  <si>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</si>
  <si>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</si>
  <si>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</si>
  <si>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ნოემბერი  XI</t>
  </si>
  <si>
    <t>დეკემბერი XII</t>
  </si>
  <si>
    <t>ჯამი</t>
  </si>
  <si>
    <t>1-15</t>
  </si>
  <si>
    <t>16-31</t>
  </si>
  <si>
    <t>16-30</t>
  </si>
  <si>
    <t>ჰექტარ რწყვა</t>
  </si>
  <si>
    <t>წყლის მოცულობა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</si>
  <si>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</si>
  <si>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</si>
  <si>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</si>
  <si>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</si>
  <si>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 xml:space="preserve"> სიმინდი სამარცვლე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</si>
  <si>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</si>
  <si>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</si>
  <si>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</si>
  <si>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</si>
  <si>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</si>
  <si>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</si>
  <si>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</si>
  <si>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</si>
  <si>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</si>
  <si>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</si>
  <si>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</si>
  <si>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</si>
  <si>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</si>
  <si>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ტირიფონი (მერეთის თემის ს.ს.)</t>
  </si>
  <si>
    <t xml:space="preserve">სიმინდი </t>
  </si>
  <si>
    <t>სისტემის გაჩერების რეჟიმი</t>
  </si>
  <si>
    <t xml:space="preserve"> სისტემის გაჩერების პერიოდი</t>
  </si>
  <si>
    <t>სისტემის საირიგაციო პერიოდი</t>
  </si>
  <si>
    <r>
      <t xml:space="preserve">ტბორის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</si>
  <si>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ტექნიკური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</si>
  <si>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ჰესის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</si>
  <si>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ესხებათ პირველი კატეგორიის დეფიციტი</t>
  </si>
  <si>
    <t>ტირიფონის არხი</t>
  </si>
  <si>
    <t>ძევერა-შერთულის არხი</t>
  </si>
  <si>
    <t>არბო-დიცის არხი</t>
  </si>
  <si>
    <t xml:space="preserve">მერეთის თემის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</si>
</sst>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Sylfaen"/>
      <family val="1"/>
    </font>
    <font>
      <sz val="11"/>
      <color theme="1"/>
      <name val="Sylfaen"/>
      <family val="1"/>
    </font>
    <font>
      <sz val="12"/>
      <color theme="1"/>
      <name val="Sylfaen"/>
      <family val="1"/>
    </font>
    <font>
      <b/>
      <sz val="12"/>
      <color theme="1"/>
      <name val="Sylfaen"/>
      <family val="1"/>
    </font>
    <font>
      <b/>
      <sz val="11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20"/>
      <color theme="1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49" fontId="5" fillId="2" borderId="19" xfId="0" applyNumberFormat="1" applyFont="1" applyFill="1" applyBorder="1" applyAlignment="1">
      <alignment horizontal="center" vertical="center"/>
    </xf>
    <xf numFmtId="49" fontId="5" fillId="3" borderId="19" xfId="0" applyNumberFormat="1" applyFont="1" applyFill="1" applyBorder="1" applyAlignment="1">
      <alignment horizontal="center" vertical="center"/>
    </xf>
    <xf numFmtId="49" fontId="5" fillId="3" borderId="20" xfId="0" applyNumberFormat="1" applyFont="1" applyFill="1" applyBorder="1" applyAlignment="1">
      <alignment horizontal="center" vertical="center"/>
    </xf>
    <xf numFmtId="49" fontId="5" fillId="3" borderId="21" xfId="0" applyNumberFormat="1" applyFont="1" applyFill="1" applyBorder="1" applyAlignment="1">
      <alignment horizontal="center" vertical="center"/>
    </xf>
    <xf numFmtId="49" fontId="5" fillId="2" borderId="19" xfId="0" applyNumberFormat="1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2" fontId="2" fillId="0" borderId="26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2" fontId="4" fillId="0" borderId="33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 wrapText="1"/>
    </xf>
    <xf numFmtId="0" fontId="0" fillId="0" borderId="37" xfId="0" applyBorder="1"/>
    <xf numFmtId="0" fontId="9" fillId="6" borderId="38" xfId="0" applyFont="1" applyFill="1" applyBorder="1" applyAlignment="1">
      <alignment horizontal="center" vertical="center"/>
    </xf>
    <xf numFmtId="0" fontId="9" fillId="6" borderId="39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8"/>
  <sheetViews>
    <sheetView tabSelected="1" view="pageBreakPreview" zoomScale="60" zoomScaleNormal="10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1.140625" style="63" bestFit="1" customWidth="1"/>
    <col min="13" max="14" width="11.140625" style="1" bestFit="1" customWidth="1"/>
    <col min="15" max="15" width="15.85546875" style="1" bestFit="1" customWidth="1"/>
    <col min="16" max="16" width="14.7109375" style="1" bestFit="1" customWidth="1"/>
    <col min="17" max="17" width="16.5703125" style="1" bestFit="1" customWidth="1"/>
    <col min="18" max="18" width="14.7109375" style="1" bestFit="1" customWidth="1"/>
    <col min="19" max="19" width="15.85546875" style="1" bestFit="1" customWidth="1"/>
    <col min="20" max="21" width="16.5703125" style="1" bestFit="1" customWidth="1"/>
    <col min="22" max="22" width="14.7109375" style="1" bestFit="1" customWidth="1"/>
    <col min="23" max="23" width="16.5703125" style="1" bestFit="1" customWidth="1"/>
    <col min="24" max="24" width="11.140625" style="1" bestFit="1" customWidth="1"/>
    <col min="25" max="25" width="16.5703125" style="1" bestFit="1" customWidth="1"/>
    <col min="26" max="28" width="11.140625" style="1" bestFit="1" customWidth="1"/>
    <col min="29" max="32" width="12.85546875" style="1" customWidth="1"/>
    <col min="33" max="33" width="16.140625" style="63" customWidth="1"/>
    <col min="34" max="34" width="19.5703125" style="63" customWidth="1"/>
    <col min="35" max="16384" width="9.140625" style="1"/>
  </cols>
  <sheetData>
    <row r="1" spans="1:34" ht="19.5" x14ac:dyDescent="0.35">
      <c r="A1" s="76" t="s">
        <v>55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8"/>
    </row>
    <row r="2" spans="1:34" ht="18" x14ac:dyDescent="0.25">
      <c r="A2" s="79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1"/>
    </row>
    <row r="3" spans="1:34" ht="18.75" thickBot="1" x14ac:dyDescent="0.3">
      <c r="A3" s="82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4"/>
    </row>
    <row r="4" spans="1:34" ht="18.75" thickBot="1" x14ac:dyDescent="0.3">
      <c r="A4" s="85" t="s">
        <v>2</v>
      </c>
      <c r="B4" s="87" t="s">
        <v>3</v>
      </c>
      <c r="C4" s="87" t="s">
        <v>4</v>
      </c>
      <c r="D4" s="89" t="s">
        <v>5</v>
      </c>
      <c r="E4" s="89" t="s">
        <v>6</v>
      </c>
      <c r="F4" s="89" t="s">
        <v>7</v>
      </c>
      <c r="G4" s="89" t="s">
        <v>8</v>
      </c>
      <c r="H4" s="89" t="s">
        <v>9</v>
      </c>
      <c r="I4" s="91" t="s">
        <v>10</v>
      </c>
      <c r="J4" s="92"/>
      <c r="K4" s="91" t="s">
        <v>11</v>
      </c>
      <c r="L4" s="93"/>
      <c r="M4" s="74" t="s">
        <v>12</v>
      </c>
      <c r="N4" s="75"/>
      <c r="O4" s="74" t="s">
        <v>13</v>
      </c>
      <c r="P4" s="75"/>
      <c r="Q4" s="74" t="s">
        <v>14</v>
      </c>
      <c r="R4" s="75"/>
      <c r="S4" s="74" t="s">
        <v>15</v>
      </c>
      <c r="T4" s="75"/>
      <c r="U4" s="74" t="s">
        <v>16</v>
      </c>
      <c r="V4" s="75"/>
      <c r="W4" s="74" t="s">
        <v>17</v>
      </c>
      <c r="X4" s="75"/>
      <c r="Y4" s="74" t="s">
        <v>18</v>
      </c>
      <c r="Z4" s="75"/>
      <c r="AA4" s="74" t="s">
        <v>19</v>
      </c>
      <c r="AB4" s="75"/>
      <c r="AC4" s="74" t="s">
        <v>20</v>
      </c>
      <c r="AD4" s="75"/>
      <c r="AE4" s="74" t="s">
        <v>21</v>
      </c>
      <c r="AF4" s="75"/>
      <c r="AG4" s="94" t="s">
        <v>22</v>
      </c>
      <c r="AH4" s="95"/>
    </row>
    <row r="5" spans="1:34" ht="30.75" thickBot="1" x14ac:dyDescent="0.3">
      <c r="A5" s="86"/>
      <c r="B5" s="88"/>
      <c r="C5" s="88"/>
      <c r="D5" s="88"/>
      <c r="E5" s="88"/>
      <c r="F5" s="90"/>
      <c r="G5" s="88"/>
      <c r="H5" s="90"/>
      <c r="I5" s="2" t="s">
        <v>23</v>
      </c>
      <c r="J5" s="3" t="s">
        <v>24</v>
      </c>
      <c r="K5" s="2" t="s">
        <v>23</v>
      </c>
      <c r="L5" s="4" t="s">
        <v>24</v>
      </c>
      <c r="M5" s="2" t="s">
        <v>23</v>
      </c>
      <c r="N5" s="3" t="s">
        <v>24</v>
      </c>
      <c r="O5" s="2" t="s">
        <v>23</v>
      </c>
      <c r="P5" s="3" t="s">
        <v>25</v>
      </c>
      <c r="Q5" s="2" t="s">
        <v>23</v>
      </c>
      <c r="R5" s="5" t="s">
        <v>24</v>
      </c>
      <c r="S5" s="2" t="s">
        <v>23</v>
      </c>
      <c r="T5" s="3" t="s">
        <v>25</v>
      </c>
      <c r="U5" s="2" t="s">
        <v>23</v>
      </c>
      <c r="V5" s="3" t="s">
        <v>24</v>
      </c>
      <c r="W5" s="2" t="s">
        <v>23</v>
      </c>
      <c r="X5" s="3" t="s">
        <v>24</v>
      </c>
      <c r="Y5" s="2" t="s">
        <v>23</v>
      </c>
      <c r="Z5" s="3" t="s">
        <v>25</v>
      </c>
      <c r="AA5" s="2" t="s">
        <v>23</v>
      </c>
      <c r="AB5" s="3" t="s">
        <v>24</v>
      </c>
      <c r="AC5" s="2" t="s">
        <v>23</v>
      </c>
      <c r="AD5" s="3" t="s">
        <v>25</v>
      </c>
      <c r="AE5" s="2" t="s">
        <v>23</v>
      </c>
      <c r="AF5" s="3" t="s">
        <v>24</v>
      </c>
      <c r="AG5" s="6" t="s">
        <v>26</v>
      </c>
      <c r="AH5" s="6" t="s">
        <v>27</v>
      </c>
    </row>
    <row r="6" spans="1:34" ht="15.75" thickBot="1" x14ac:dyDescent="0.3">
      <c r="A6" s="7">
        <v>1</v>
      </c>
      <c r="B6" s="7">
        <f>A6+1</f>
        <v>2</v>
      </c>
      <c r="C6" s="7">
        <f t="shared" ref="C6:AH6" si="0">B6+1</f>
        <v>3</v>
      </c>
      <c r="D6" s="7">
        <f t="shared" si="0"/>
        <v>4</v>
      </c>
      <c r="E6" s="7">
        <f t="shared" si="0"/>
        <v>5</v>
      </c>
      <c r="F6" s="7">
        <f t="shared" si="0"/>
        <v>6</v>
      </c>
      <c r="G6" s="7">
        <f t="shared" si="0"/>
        <v>7</v>
      </c>
      <c r="H6" s="7">
        <f t="shared" si="0"/>
        <v>8</v>
      </c>
      <c r="I6" s="7">
        <f t="shared" si="0"/>
        <v>9</v>
      </c>
      <c r="J6" s="7">
        <f t="shared" si="0"/>
        <v>10</v>
      </c>
      <c r="K6" s="7">
        <f t="shared" si="0"/>
        <v>11</v>
      </c>
      <c r="L6" s="7">
        <f t="shared" si="0"/>
        <v>12</v>
      </c>
      <c r="M6" s="7">
        <f t="shared" si="0"/>
        <v>13</v>
      </c>
      <c r="N6" s="7">
        <f t="shared" si="0"/>
        <v>14</v>
      </c>
      <c r="O6" s="7">
        <f t="shared" si="0"/>
        <v>15</v>
      </c>
      <c r="P6" s="7">
        <f t="shared" si="0"/>
        <v>16</v>
      </c>
      <c r="Q6" s="7">
        <f t="shared" si="0"/>
        <v>17</v>
      </c>
      <c r="R6" s="7">
        <f t="shared" si="0"/>
        <v>18</v>
      </c>
      <c r="S6" s="7">
        <f t="shared" si="0"/>
        <v>19</v>
      </c>
      <c r="T6" s="7">
        <f t="shared" si="0"/>
        <v>20</v>
      </c>
      <c r="U6" s="7">
        <f t="shared" si="0"/>
        <v>21</v>
      </c>
      <c r="V6" s="7">
        <f t="shared" si="0"/>
        <v>22</v>
      </c>
      <c r="W6" s="7">
        <f t="shared" si="0"/>
        <v>23</v>
      </c>
      <c r="X6" s="7">
        <f t="shared" si="0"/>
        <v>24</v>
      </c>
      <c r="Y6" s="7">
        <f t="shared" si="0"/>
        <v>25</v>
      </c>
      <c r="Z6" s="7">
        <f t="shared" si="0"/>
        <v>26</v>
      </c>
      <c r="AA6" s="7">
        <f t="shared" si="0"/>
        <v>27</v>
      </c>
      <c r="AB6" s="7">
        <f t="shared" si="0"/>
        <v>28</v>
      </c>
      <c r="AC6" s="7">
        <f t="shared" si="0"/>
        <v>29</v>
      </c>
      <c r="AD6" s="7">
        <f t="shared" si="0"/>
        <v>30</v>
      </c>
      <c r="AE6" s="7">
        <f t="shared" si="0"/>
        <v>31</v>
      </c>
      <c r="AF6" s="7">
        <f t="shared" si="0"/>
        <v>32</v>
      </c>
      <c r="AG6" s="7">
        <f t="shared" si="0"/>
        <v>33</v>
      </c>
      <c r="AH6" s="7">
        <f t="shared" si="0"/>
        <v>34</v>
      </c>
    </row>
    <row r="7" spans="1:34" ht="39.75" customHeight="1" x14ac:dyDescent="0.25">
      <c r="A7" s="8">
        <v>1</v>
      </c>
      <c r="B7" s="9" t="s">
        <v>28</v>
      </c>
      <c r="C7" s="10">
        <v>1235</v>
      </c>
      <c r="D7" s="10">
        <f>C7/86.4</f>
        <v>14.293981481481481</v>
      </c>
      <c r="E7" s="10">
        <f>D7/15</f>
        <v>0.95293209876543206</v>
      </c>
      <c r="F7" s="69">
        <v>81.469999999999985</v>
      </c>
      <c r="G7" s="10">
        <f>E7*F7</f>
        <v>77.635378086419735</v>
      </c>
      <c r="H7" s="10">
        <v>3</v>
      </c>
      <c r="I7" s="11"/>
      <c r="J7" s="12"/>
      <c r="K7" s="11"/>
      <c r="L7" s="12"/>
      <c r="M7" s="13"/>
      <c r="N7" s="14"/>
      <c r="O7" s="15">
        <f>G7*15*86.4</f>
        <v>100615.44999999998</v>
      </c>
      <c r="P7" s="14"/>
      <c r="Q7" s="13"/>
      <c r="R7" s="14"/>
      <c r="S7" s="13"/>
      <c r="T7" s="16">
        <f>G7*16*86.4</f>
        <v>107323.14666666665</v>
      </c>
      <c r="U7" s="13"/>
      <c r="V7" s="16">
        <f>G7*16*86.4</f>
        <v>107323.14666666665</v>
      </c>
      <c r="W7" s="13"/>
      <c r="X7" s="14"/>
      <c r="Y7" s="13"/>
      <c r="Z7" s="14"/>
      <c r="AA7" s="13"/>
      <c r="AB7" s="17"/>
      <c r="AC7" s="18"/>
      <c r="AD7" s="17"/>
      <c r="AE7" s="18"/>
      <c r="AF7" s="17"/>
      <c r="AG7" s="19">
        <f>F7*H7</f>
        <v>244.40999999999997</v>
      </c>
      <c r="AH7" s="20">
        <f>I7+J7+K7+L7+M7+N7+O7+P7+Q7+R7+S7+T7+U7+V7+W7+X7+Y7+Z7+AA7+AB7+AC7+AD7+AE7+AF7</f>
        <v>315261.74333333329</v>
      </c>
    </row>
    <row r="8" spans="1:34" ht="39.75" customHeight="1" x14ac:dyDescent="0.25">
      <c r="A8" s="21">
        <f>A7+1</f>
        <v>2</v>
      </c>
      <c r="B8" s="22" t="s">
        <v>29</v>
      </c>
      <c r="C8" s="23">
        <v>1235</v>
      </c>
      <c r="D8" s="23">
        <f t="shared" ref="D8:D16" si="1">C8/86.4</f>
        <v>14.293981481481481</v>
      </c>
      <c r="E8" s="23">
        <f t="shared" ref="E8:E16" si="2">D8/15</f>
        <v>0.95293209876543206</v>
      </c>
      <c r="F8" s="69">
        <v>4685.1399999999376</v>
      </c>
      <c r="G8" s="23">
        <f t="shared" ref="G8:G16" si="3">E8*F8</f>
        <v>4464.6202932098167</v>
      </c>
      <c r="H8" s="23">
        <v>4</v>
      </c>
      <c r="I8" s="24"/>
      <c r="J8" s="25"/>
      <c r="K8" s="24"/>
      <c r="L8" s="25"/>
      <c r="M8" s="26"/>
      <c r="N8" s="27"/>
      <c r="O8" s="28">
        <f>G8*15*86.4</f>
        <v>5786147.8999999221</v>
      </c>
      <c r="P8" s="27"/>
      <c r="Q8" s="26"/>
      <c r="R8" s="27"/>
      <c r="S8" s="28">
        <f>G8*15*86.4</f>
        <v>5786147.8999999221</v>
      </c>
      <c r="T8" s="27"/>
      <c r="U8" s="28">
        <f>G8*15*86.4</f>
        <v>5786147.8999999221</v>
      </c>
      <c r="V8" s="27"/>
      <c r="W8" s="28">
        <f>G8*15*86.4</f>
        <v>5786147.8999999221</v>
      </c>
      <c r="X8" s="27"/>
      <c r="Y8" s="26"/>
      <c r="Z8" s="27"/>
      <c r="AA8" s="26"/>
      <c r="AB8" s="29"/>
      <c r="AC8" s="30"/>
      <c r="AD8" s="29"/>
      <c r="AE8" s="30"/>
      <c r="AF8" s="29"/>
      <c r="AG8" s="31">
        <f>F8*H8</f>
        <v>18740.55999999975</v>
      </c>
      <c r="AH8" s="32">
        <f>I8+J8+K8+L8+M8+N8+O8+P8+Q8+R8+S8+T8+U8+V8+W8+X8+Y8+Z8+AA8+AB8+AC8+AD8+AE8+AF8</f>
        <v>23144591.599999689</v>
      </c>
    </row>
    <row r="9" spans="1:34" ht="39.75" customHeight="1" x14ac:dyDescent="0.25">
      <c r="A9" s="21">
        <f t="shared" ref="A9:A28" si="4">A8+1</f>
        <v>3</v>
      </c>
      <c r="B9" s="22" t="s">
        <v>30</v>
      </c>
      <c r="C9" s="23">
        <v>1411</v>
      </c>
      <c r="D9" s="23">
        <f t="shared" si="1"/>
        <v>16.331018518518519</v>
      </c>
      <c r="E9" s="23">
        <f t="shared" si="2"/>
        <v>1.0887345679012346</v>
      </c>
      <c r="F9" s="23"/>
      <c r="G9" s="23">
        <f t="shared" si="3"/>
        <v>0</v>
      </c>
      <c r="H9" s="23">
        <v>2</v>
      </c>
      <c r="I9" s="24"/>
      <c r="J9" s="25"/>
      <c r="K9" s="24"/>
      <c r="L9" s="25"/>
      <c r="M9" s="26"/>
      <c r="N9" s="27"/>
      <c r="O9" s="26"/>
      <c r="P9" s="27"/>
      <c r="Q9" s="26"/>
      <c r="R9" s="33">
        <f>G9*16*86.47</f>
        <v>0</v>
      </c>
      <c r="S9" s="26"/>
      <c r="T9" s="27"/>
      <c r="U9" s="26"/>
      <c r="V9" s="27"/>
      <c r="W9" s="26"/>
      <c r="X9" s="27"/>
      <c r="Y9" s="26"/>
      <c r="Z9" s="27"/>
      <c r="AA9" s="28">
        <f>G9*15*86.4</f>
        <v>0</v>
      </c>
      <c r="AB9" s="29"/>
      <c r="AC9" s="30"/>
      <c r="AD9" s="29"/>
      <c r="AE9" s="30"/>
      <c r="AF9" s="29"/>
      <c r="AG9" s="31">
        <f t="shared" ref="AG9:AG15" si="5">F9*H9</f>
        <v>0</v>
      </c>
      <c r="AH9" s="32">
        <f t="shared" ref="AH9:AH16" si="6">I9+J9+K9+L9+M9+N9+O9+P9+Q9+R9+S9+T9+U9+V9+W9+X9+Y9+Z9+AA9+AB9+AC9+AD9+AE9+AF9</f>
        <v>0</v>
      </c>
    </row>
    <row r="10" spans="1:34" ht="39.75" customHeight="1" thickBot="1" x14ac:dyDescent="0.3">
      <c r="A10" s="21">
        <f t="shared" si="4"/>
        <v>4</v>
      </c>
      <c r="B10" s="22" t="s">
        <v>31</v>
      </c>
      <c r="C10" s="23">
        <v>1411</v>
      </c>
      <c r="D10" s="23">
        <f t="shared" si="1"/>
        <v>16.331018518518519</v>
      </c>
      <c r="E10" s="23">
        <f t="shared" si="2"/>
        <v>1.0887345679012346</v>
      </c>
      <c r="F10" s="69">
        <v>98.169999999999987</v>
      </c>
      <c r="G10" s="23">
        <f t="shared" si="3"/>
        <v>106.88107253086419</v>
      </c>
      <c r="H10" s="23">
        <v>2</v>
      </c>
      <c r="I10" s="24"/>
      <c r="J10" s="25"/>
      <c r="K10" s="24"/>
      <c r="L10" s="25"/>
      <c r="M10" s="26"/>
      <c r="N10" s="27"/>
      <c r="O10" s="26"/>
      <c r="P10" s="33">
        <f>G10*16*86.4</f>
        <v>147752.39466666666</v>
      </c>
      <c r="Q10" s="26"/>
      <c r="R10" s="33">
        <f>G10*16*86.4</f>
        <v>147752.39466666666</v>
      </c>
      <c r="S10" s="26"/>
      <c r="T10" s="27"/>
      <c r="U10" s="26"/>
      <c r="V10" s="27"/>
      <c r="W10" s="26"/>
      <c r="X10" s="27"/>
      <c r="Y10" s="26"/>
      <c r="Z10" s="27"/>
      <c r="AA10" s="26"/>
      <c r="AB10" s="29"/>
      <c r="AC10" s="30"/>
      <c r="AD10" s="29"/>
      <c r="AE10" s="30"/>
      <c r="AF10" s="29"/>
      <c r="AG10" s="31">
        <f t="shared" si="5"/>
        <v>196.33999999999997</v>
      </c>
      <c r="AH10" s="32">
        <f t="shared" si="6"/>
        <v>295504.78933333332</v>
      </c>
    </row>
    <row r="11" spans="1:34" ht="39.75" customHeight="1" thickBot="1" x14ac:dyDescent="0.3">
      <c r="A11" s="21">
        <f t="shared" si="4"/>
        <v>5</v>
      </c>
      <c r="B11" s="22" t="s">
        <v>32</v>
      </c>
      <c r="C11" s="23">
        <v>1411</v>
      </c>
      <c r="D11" s="23">
        <f t="shared" si="1"/>
        <v>16.331018518518519</v>
      </c>
      <c r="E11" s="23">
        <f t="shared" si="2"/>
        <v>1.0887345679012346</v>
      </c>
      <c r="F11" s="69">
        <v>1502.2200000000032</v>
      </c>
      <c r="G11" s="23">
        <f t="shared" si="3"/>
        <v>1635.518842592596</v>
      </c>
      <c r="H11" s="23">
        <v>4</v>
      </c>
      <c r="I11" s="24"/>
      <c r="J11" s="25"/>
      <c r="K11" s="24"/>
      <c r="L11" s="25"/>
      <c r="M11" s="26"/>
      <c r="N11" s="27"/>
      <c r="O11" s="26"/>
      <c r="P11" s="27"/>
      <c r="Q11" s="28">
        <f>G11*15*86.4</f>
        <v>2119632.4200000046</v>
      </c>
      <c r="R11" s="27"/>
      <c r="S11" s="26"/>
      <c r="T11" s="16">
        <f>G11*16*86.4</f>
        <v>2260941.2480000048</v>
      </c>
      <c r="U11" s="26"/>
      <c r="V11" s="27"/>
      <c r="W11" s="28">
        <f>G11*15*86.4</f>
        <v>2119632.4200000046</v>
      </c>
      <c r="X11" s="27"/>
      <c r="Y11" s="28">
        <f>G11*15*86.4</f>
        <v>2119632.4200000046</v>
      </c>
      <c r="Z11" s="27"/>
      <c r="AA11" s="26"/>
      <c r="AB11" s="29"/>
      <c r="AC11" s="30"/>
      <c r="AD11" s="29"/>
      <c r="AE11" s="30"/>
      <c r="AF11" s="29"/>
      <c r="AG11" s="31">
        <f t="shared" si="5"/>
        <v>6008.8800000000128</v>
      </c>
      <c r="AH11" s="32">
        <f t="shared" si="6"/>
        <v>8619838.5080000181</v>
      </c>
    </row>
    <row r="12" spans="1:34" ht="39.75" customHeight="1" x14ac:dyDescent="0.25">
      <c r="A12" s="21">
        <f t="shared" si="4"/>
        <v>6</v>
      </c>
      <c r="B12" s="22" t="s">
        <v>33</v>
      </c>
      <c r="C12" s="23">
        <v>1235</v>
      </c>
      <c r="D12" s="23">
        <f t="shared" si="1"/>
        <v>14.293981481481481</v>
      </c>
      <c r="E12" s="23">
        <f t="shared" si="2"/>
        <v>0.95293209876543206</v>
      </c>
      <c r="F12" s="69">
        <v>86.159999999999982</v>
      </c>
      <c r="G12" s="23">
        <f t="shared" si="3"/>
        <v>82.104629629629613</v>
      </c>
      <c r="H12" s="23">
        <v>6</v>
      </c>
      <c r="I12" s="24"/>
      <c r="J12" s="25"/>
      <c r="K12" s="24"/>
      <c r="L12" s="25"/>
      <c r="M12" s="26"/>
      <c r="N12" s="27"/>
      <c r="O12" s="26"/>
      <c r="P12" s="33">
        <f>G12*16*86.4</f>
        <v>113501.43999999999</v>
      </c>
      <c r="Q12" s="26"/>
      <c r="R12" s="33">
        <f>G12*16*86.4</f>
        <v>113501.43999999999</v>
      </c>
      <c r="S12" s="28">
        <f>G12*15*86.4</f>
        <v>106407.59999999998</v>
      </c>
      <c r="T12" s="27"/>
      <c r="U12" s="26"/>
      <c r="V12" s="16">
        <f>G12*16*86.4</f>
        <v>113501.43999999999</v>
      </c>
      <c r="W12" s="28">
        <f>G12*15*86.4</f>
        <v>106407.59999999998</v>
      </c>
      <c r="X12" s="27"/>
      <c r="Y12" s="28">
        <f>G12*15*86.4</f>
        <v>106407.59999999998</v>
      </c>
      <c r="Z12" s="27"/>
      <c r="AA12" s="26"/>
      <c r="AB12" s="29"/>
      <c r="AC12" s="30"/>
      <c r="AD12" s="29"/>
      <c r="AE12" s="30"/>
      <c r="AF12" s="29"/>
      <c r="AG12" s="31">
        <f t="shared" si="5"/>
        <v>516.95999999999992</v>
      </c>
      <c r="AH12" s="32">
        <f t="shared" si="6"/>
        <v>659727.12</v>
      </c>
    </row>
    <row r="13" spans="1:34" ht="39.75" customHeight="1" x14ac:dyDescent="0.25">
      <c r="A13" s="21">
        <f t="shared" si="4"/>
        <v>7</v>
      </c>
      <c r="B13" s="22" t="s">
        <v>34</v>
      </c>
      <c r="C13" s="23">
        <v>1411</v>
      </c>
      <c r="D13" s="23">
        <f t="shared" si="1"/>
        <v>16.331018518518519</v>
      </c>
      <c r="E13" s="23">
        <f t="shared" si="2"/>
        <v>1.0887345679012346</v>
      </c>
      <c r="F13" s="69">
        <v>3.9899999999999998</v>
      </c>
      <c r="G13" s="23">
        <f t="shared" si="3"/>
        <v>4.3440509259259255</v>
      </c>
      <c r="H13" s="23">
        <v>3</v>
      </c>
      <c r="I13" s="24"/>
      <c r="J13" s="25"/>
      <c r="K13" s="24"/>
      <c r="L13" s="25"/>
      <c r="M13" s="26"/>
      <c r="N13" s="27"/>
      <c r="O13" s="26"/>
      <c r="P13" s="33">
        <f>G13*16*86.4</f>
        <v>6005.2159999999994</v>
      </c>
      <c r="Q13" s="26"/>
      <c r="R13" s="27"/>
      <c r="S13" s="26"/>
      <c r="T13" s="27"/>
      <c r="U13" s="28">
        <f>G13*15*86.4</f>
        <v>5629.8899999999994</v>
      </c>
      <c r="V13" s="27"/>
      <c r="W13" s="28">
        <f>G13*15*86.4</f>
        <v>5629.8899999999994</v>
      </c>
      <c r="X13" s="27"/>
      <c r="Y13" s="26"/>
      <c r="Z13" s="27"/>
      <c r="AA13" s="26"/>
      <c r="AB13" s="29"/>
      <c r="AC13" s="30"/>
      <c r="AD13" s="29"/>
      <c r="AE13" s="30"/>
      <c r="AF13" s="29"/>
      <c r="AG13" s="31">
        <f t="shared" si="5"/>
        <v>11.969999999999999</v>
      </c>
      <c r="AH13" s="32">
        <f t="shared" si="6"/>
        <v>17264.995999999999</v>
      </c>
    </row>
    <row r="14" spans="1:34" ht="39.75" customHeight="1" x14ac:dyDescent="0.25">
      <c r="A14" s="21">
        <f t="shared" si="4"/>
        <v>8</v>
      </c>
      <c r="B14" s="22" t="s">
        <v>35</v>
      </c>
      <c r="C14" s="23">
        <v>1411</v>
      </c>
      <c r="D14" s="23">
        <f t="shared" si="1"/>
        <v>16.331018518518519</v>
      </c>
      <c r="E14" s="23">
        <f t="shared" si="2"/>
        <v>1.0887345679012346</v>
      </c>
      <c r="F14" s="23"/>
      <c r="G14" s="23">
        <f t="shared" si="3"/>
        <v>0</v>
      </c>
      <c r="H14" s="23"/>
      <c r="I14" s="24"/>
      <c r="J14" s="25"/>
      <c r="K14" s="24"/>
      <c r="L14" s="25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9"/>
      <c r="AC14" s="30"/>
      <c r="AD14" s="29"/>
      <c r="AE14" s="30"/>
      <c r="AF14" s="29"/>
      <c r="AG14" s="31">
        <f t="shared" si="5"/>
        <v>0</v>
      </c>
      <c r="AH14" s="32">
        <f t="shared" si="6"/>
        <v>0</v>
      </c>
    </row>
    <row r="15" spans="1:34" ht="39.75" customHeight="1" x14ac:dyDescent="0.25">
      <c r="A15" s="21">
        <f t="shared" si="4"/>
        <v>9</v>
      </c>
      <c r="B15" s="22" t="s">
        <v>36</v>
      </c>
      <c r="C15" s="23">
        <v>1411</v>
      </c>
      <c r="D15" s="23">
        <f t="shared" si="1"/>
        <v>16.331018518518519</v>
      </c>
      <c r="E15" s="23">
        <f t="shared" si="2"/>
        <v>1.0887345679012346</v>
      </c>
      <c r="F15" s="69">
        <v>154.22000000000003</v>
      </c>
      <c r="G15" s="23">
        <f t="shared" si="3"/>
        <v>167.90464506172842</v>
      </c>
      <c r="H15" s="23">
        <v>6</v>
      </c>
      <c r="I15" s="24"/>
      <c r="J15" s="25"/>
      <c r="K15" s="24"/>
      <c r="L15" s="25"/>
      <c r="M15" s="26"/>
      <c r="N15" s="27"/>
      <c r="O15" s="28">
        <f>G15*15*86.4</f>
        <v>217604.42000000004</v>
      </c>
      <c r="P15" s="27"/>
      <c r="Q15" s="28">
        <f>G15*15*86.4</f>
        <v>217604.42000000004</v>
      </c>
      <c r="R15" s="27"/>
      <c r="S15" s="28">
        <f>G15*15*86.4</f>
        <v>217604.42000000004</v>
      </c>
      <c r="T15" s="27"/>
      <c r="U15" s="28">
        <f>G15*15*86.4</f>
        <v>217604.42000000004</v>
      </c>
      <c r="V15" s="27"/>
      <c r="W15" s="28">
        <f>G15*15*86.4</f>
        <v>217604.42000000004</v>
      </c>
      <c r="X15" s="27"/>
      <c r="Y15" s="28">
        <f>G15*15*86.4</f>
        <v>217604.42000000004</v>
      </c>
      <c r="Z15" s="27"/>
      <c r="AA15" s="26"/>
      <c r="AB15" s="29"/>
      <c r="AC15" s="30"/>
      <c r="AD15" s="29"/>
      <c r="AE15" s="30"/>
      <c r="AF15" s="29"/>
      <c r="AG15" s="31">
        <f t="shared" si="5"/>
        <v>925.32000000000016</v>
      </c>
      <c r="AH15" s="32">
        <f t="shared" si="6"/>
        <v>1305626.52</v>
      </c>
    </row>
    <row r="16" spans="1:34" ht="39.75" customHeight="1" thickBot="1" x14ac:dyDescent="0.3">
      <c r="A16" s="21">
        <f t="shared" si="4"/>
        <v>10</v>
      </c>
      <c r="B16" s="34" t="s">
        <v>37</v>
      </c>
      <c r="C16" s="35">
        <v>1411</v>
      </c>
      <c r="D16" s="35">
        <f t="shared" si="1"/>
        <v>16.331018518518519</v>
      </c>
      <c r="E16" s="35">
        <f t="shared" si="2"/>
        <v>1.0887345679012346</v>
      </c>
      <c r="F16" s="69">
        <v>20.939999999999994</v>
      </c>
      <c r="G16" s="35">
        <f t="shared" si="3"/>
        <v>22.798101851851847</v>
      </c>
      <c r="H16" s="35">
        <v>3</v>
      </c>
      <c r="I16" s="36"/>
      <c r="J16" s="37"/>
      <c r="K16" s="36"/>
      <c r="L16" s="37"/>
      <c r="M16" s="38"/>
      <c r="N16" s="39"/>
      <c r="O16" s="38"/>
      <c r="P16" s="39"/>
      <c r="Q16" s="38"/>
      <c r="R16" s="39"/>
      <c r="S16" s="40">
        <f>G16*15*86.4</f>
        <v>29546.339999999993</v>
      </c>
      <c r="T16" s="39"/>
      <c r="U16" s="28">
        <f>G16*15*86.4</f>
        <v>29546.339999999993</v>
      </c>
      <c r="V16" s="39"/>
      <c r="W16" s="28">
        <f>G16*15*86.4</f>
        <v>29546.339999999993</v>
      </c>
      <c r="X16" s="39"/>
      <c r="Y16" s="38"/>
      <c r="Z16" s="39"/>
      <c r="AA16" s="38"/>
      <c r="AB16" s="41"/>
      <c r="AC16" s="42"/>
      <c r="AD16" s="41"/>
      <c r="AE16" s="42"/>
      <c r="AF16" s="41"/>
      <c r="AG16" s="43">
        <f>F16*H16</f>
        <v>62.819999999999979</v>
      </c>
      <c r="AH16" s="44">
        <f t="shared" si="6"/>
        <v>88639.019999999975</v>
      </c>
    </row>
    <row r="17" spans="1:34" ht="39.75" customHeight="1" x14ac:dyDescent="0.25">
      <c r="A17" s="21">
        <f t="shared" si="4"/>
        <v>11</v>
      </c>
      <c r="B17" s="68" t="s">
        <v>48</v>
      </c>
      <c r="C17" s="49"/>
      <c r="D17" s="49"/>
      <c r="E17" s="49"/>
      <c r="F17" s="49"/>
      <c r="G17" s="49"/>
      <c r="H17" s="49"/>
      <c r="I17" s="70" t="s">
        <v>49</v>
      </c>
      <c r="J17" s="71"/>
      <c r="K17" s="71"/>
      <c r="L17" s="71"/>
      <c r="M17" s="71"/>
      <c r="N17" s="71"/>
      <c r="O17" s="72" t="s">
        <v>50</v>
      </c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3"/>
      <c r="AB17" s="70" t="s">
        <v>49</v>
      </c>
      <c r="AC17" s="71"/>
      <c r="AD17" s="71"/>
      <c r="AE17" s="71"/>
      <c r="AF17" s="71"/>
      <c r="AG17" s="66"/>
      <c r="AH17" s="67"/>
    </row>
    <row r="18" spans="1:34" ht="39.75" customHeight="1" x14ac:dyDescent="0.25">
      <c r="A18" s="21">
        <f t="shared" si="4"/>
        <v>12</v>
      </c>
      <c r="B18" s="64" t="s">
        <v>38</v>
      </c>
      <c r="C18" s="45"/>
      <c r="D18" s="45"/>
      <c r="E18" s="45"/>
      <c r="F18" s="45"/>
      <c r="G18" s="45"/>
      <c r="H18" s="46"/>
      <c r="I18" s="47">
        <f>I7+I8+I9+I10+I11+I12+I13+I14+I15+I16+I24+I25+I26</f>
        <v>0</v>
      </c>
      <c r="J18" s="47">
        <f t="shared" ref="J18:AF18" si="7">J7+J8+J9+J10+J11+J12+J13+J14+J15+J16+J24+J25+J26</f>
        <v>0</v>
      </c>
      <c r="K18" s="47">
        <f t="shared" si="7"/>
        <v>0</v>
      </c>
      <c r="L18" s="47">
        <f t="shared" si="7"/>
        <v>0</v>
      </c>
      <c r="M18" s="47">
        <f t="shared" si="7"/>
        <v>0</v>
      </c>
      <c r="N18" s="47">
        <f t="shared" si="7"/>
        <v>0</v>
      </c>
      <c r="O18" s="47">
        <f t="shared" si="7"/>
        <v>6104367.7699999223</v>
      </c>
      <c r="P18" s="47">
        <f t="shared" si="7"/>
        <v>267259.05066666665</v>
      </c>
      <c r="Q18" s="47">
        <f t="shared" si="7"/>
        <v>2337236.8400000045</v>
      </c>
      <c r="R18" s="47">
        <f t="shared" si="7"/>
        <v>261253.83466666663</v>
      </c>
      <c r="S18" s="47">
        <f t="shared" si="7"/>
        <v>6139706.2599999215</v>
      </c>
      <c r="T18" s="47">
        <f t="shared" si="7"/>
        <v>2368264.3946666713</v>
      </c>
      <c r="U18" s="47">
        <f t="shared" si="7"/>
        <v>6038928.5499999216</v>
      </c>
      <c r="V18" s="47">
        <f t="shared" si="7"/>
        <v>220824.58666666664</v>
      </c>
      <c r="W18" s="47">
        <f t="shared" si="7"/>
        <v>8264968.5699999258</v>
      </c>
      <c r="X18" s="47">
        <f t="shared" si="7"/>
        <v>0</v>
      </c>
      <c r="Y18" s="47">
        <f t="shared" si="7"/>
        <v>2443644.4400000046</v>
      </c>
      <c r="Z18" s="47">
        <f t="shared" si="7"/>
        <v>0</v>
      </c>
      <c r="AA18" s="47">
        <f t="shared" si="7"/>
        <v>0</v>
      </c>
      <c r="AB18" s="47">
        <f t="shared" si="7"/>
        <v>0</v>
      </c>
      <c r="AC18" s="47">
        <f t="shared" si="7"/>
        <v>0</v>
      </c>
      <c r="AD18" s="47">
        <f t="shared" si="7"/>
        <v>0</v>
      </c>
      <c r="AE18" s="47">
        <f t="shared" si="7"/>
        <v>0</v>
      </c>
      <c r="AF18" s="47">
        <f t="shared" si="7"/>
        <v>0</v>
      </c>
      <c r="AG18" s="47">
        <f>AG7+AG8+AG9+AG10+AG11+AG12+AG13+AG14+AG15+AG16</f>
        <v>26707.259999999762</v>
      </c>
      <c r="AH18" s="48">
        <f>I18+J18+K18+L18+M18+N18+O18+P18+Q18+R18+S18+T18+U18+V18+W18+X18+Y18+Z18+AA18+AB18+AC18+AD18+AE18+AF18</f>
        <v>34446454.296666369</v>
      </c>
    </row>
    <row r="19" spans="1:34" ht="39.75" customHeight="1" x14ac:dyDescent="0.25">
      <c r="A19" s="21">
        <f t="shared" si="4"/>
        <v>13</v>
      </c>
      <c r="B19" s="22" t="s">
        <v>39</v>
      </c>
      <c r="C19" s="49"/>
      <c r="D19" s="49"/>
      <c r="E19" s="49"/>
      <c r="F19" s="49"/>
      <c r="G19" s="49"/>
      <c r="H19" s="49"/>
      <c r="I19" s="50">
        <v>0.9</v>
      </c>
      <c r="J19" s="51">
        <f>I19</f>
        <v>0.9</v>
      </c>
      <c r="K19" s="50">
        <v>0.9</v>
      </c>
      <c r="L19" s="51">
        <f t="shared" ref="L19:L22" si="8">K19</f>
        <v>0.9</v>
      </c>
      <c r="M19" s="50">
        <v>0.9</v>
      </c>
      <c r="N19" s="51">
        <f t="shared" ref="N19:N22" si="9">M19</f>
        <v>0.9</v>
      </c>
      <c r="O19" s="50">
        <v>0.9</v>
      </c>
      <c r="P19" s="51">
        <f t="shared" ref="P19:P22" si="10">O19</f>
        <v>0.9</v>
      </c>
      <c r="Q19" s="50">
        <v>0.9</v>
      </c>
      <c r="R19" s="51">
        <f t="shared" ref="R19:R22" si="11">Q19</f>
        <v>0.9</v>
      </c>
      <c r="S19" s="50">
        <v>0.9</v>
      </c>
      <c r="T19" s="51">
        <f t="shared" ref="T19:T22" si="12">S19</f>
        <v>0.9</v>
      </c>
      <c r="U19" s="50">
        <v>0.9</v>
      </c>
      <c r="V19" s="51">
        <f t="shared" ref="V19:V22" si="13">U19</f>
        <v>0.9</v>
      </c>
      <c r="W19" s="50">
        <v>0.9</v>
      </c>
      <c r="X19" s="51">
        <f t="shared" ref="X19:X22" si="14">W19</f>
        <v>0.9</v>
      </c>
      <c r="Y19" s="50">
        <v>0.9</v>
      </c>
      <c r="Z19" s="51">
        <f t="shared" ref="Z19:Z22" si="15">Y19</f>
        <v>0.9</v>
      </c>
      <c r="AA19" s="50">
        <v>0.9</v>
      </c>
      <c r="AB19" s="51">
        <f t="shared" ref="AB19:AB22" si="16">AA19</f>
        <v>0.9</v>
      </c>
      <c r="AC19" s="50">
        <v>0.9</v>
      </c>
      <c r="AD19" s="51">
        <f t="shared" ref="AD19:AD22" si="17">AC19</f>
        <v>0.9</v>
      </c>
      <c r="AE19" s="50">
        <v>0.9</v>
      </c>
      <c r="AF19" s="51">
        <f t="shared" ref="AF19:AF22" si="18">AE19</f>
        <v>0.9</v>
      </c>
      <c r="AG19" s="52"/>
      <c r="AH19" s="53"/>
    </row>
    <row r="20" spans="1:34" ht="39.75" customHeight="1" x14ac:dyDescent="0.25">
      <c r="A20" s="21">
        <f t="shared" si="4"/>
        <v>14</v>
      </c>
      <c r="B20" s="22" t="s">
        <v>40</v>
      </c>
      <c r="C20" s="54"/>
      <c r="D20" s="54"/>
      <c r="E20" s="54"/>
      <c r="F20" s="54"/>
      <c r="G20" s="55"/>
      <c r="H20" s="55"/>
      <c r="I20" s="56">
        <v>0.9</v>
      </c>
      <c r="J20" s="57">
        <f>I20</f>
        <v>0.9</v>
      </c>
      <c r="K20" s="56">
        <v>0.9</v>
      </c>
      <c r="L20" s="57">
        <f t="shared" si="8"/>
        <v>0.9</v>
      </c>
      <c r="M20" s="56">
        <v>0.9</v>
      </c>
      <c r="N20" s="57">
        <f t="shared" si="9"/>
        <v>0.9</v>
      </c>
      <c r="O20" s="56">
        <v>0.9</v>
      </c>
      <c r="P20" s="57">
        <f t="shared" si="10"/>
        <v>0.9</v>
      </c>
      <c r="Q20" s="56">
        <v>0.9</v>
      </c>
      <c r="R20" s="57">
        <f t="shared" si="11"/>
        <v>0.9</v>
      </c>
      <c r="S20" s="56">
        <v>0.9</v>
      </c>
      <c r="T20" s="57">
        <f t="shared" si="12"/>
        <v>0.9</v>
      </c>
      <c r="U20" s="56">
        <v>0.9</v>
      </c>
      <c r="V20" s="57">
        <f t="shared" si="13"/>
        <v>0.9</v>
      </c>
      <c r="W20" s="56">
        <v>0.9</v>
      </c>
      <c r="X20" s="57">
        <f t="shared" si="14"/>
        <v>0.9</v>
      </c>
      <c r="Y20" s="56">
        <v>0.9</v>
      </c>
      <c r="Z20" s="57">
        <f t="shared" si="15"/>
        <v>0.9</v>
      </c>
      <c r="AA20" s="56">
        <v>0.9</v>
      </c>
      <c r="AB20" s="57">
        <f t="shared" si="16"/>
        <v>0.9</v>
      </c>
      <c r="AC20" s="56">
        <v>0.9</v>
      </c>
      <c r="AD20" s="57">
        <f t="shared" si="17"/>
        <v>0.9</v>
      </c>
      <c r="AE20" s="56">
        <v>0.9</v>
      </c>
      <c r="AF20" s="57">
        <f t="shared" si="18"/>
        <v>0.9</v>
      </c>
      <c r="AG20" s="52"/>
      <c r="AH20" s="53"/>
    </row>
    <row r="21" spans="1:34" ht="39.75" customHeight="1" x14ac:dyDescent="0.25">
      <c r="A21" s="21">
        <f t="shared" si="4"/>
        <v>15</v>
      </c>
      <c r="B21" s="22" t="s">
        <v>41</v>
      </c>
      <c r="C21" s="49"/>
      <c r="D21" s="49"/>
      <c r="E21" s="49"/>
      <c r="F21" s="49"/>
      <c r="G21" s="49"/>
      <c r="H21" s="49"/>
      <c r="I21" s="52">
        <v>0.85</v>
      </c>
      <c r="J21" s="53">
        <f>I21</f>
        <v>0.85</v>
      </c>
      <c r="K21" s="52">
        <v>0.85</v>
      </c>
      <c r="L21" s="53">
        <f t="shared" si="8"/>
        <v>0.85</v>
      </c>
      <c r="M21" s="52">
        <v>0.85</v>
      </c>
      <c r="N21" s="53">
        <f t="shared" si="9"/>
        <v>0.85</v>
      </c>
      <c r="O21" s="52">
        <v>0.85</v>
      </c>
      <c r="P21" s="53">
        <f t="shared" si="10"/>
        <v>0.85</v>
      </c>
      <c r="Q21" s="52">
        <v>0.85</v>
      </c>
      <c r="R21" s="53">
        <f t="shared" si="11"/>
        <v>0.85</v>
      </c>
      <c r="S21" s="52">
        <v>0.85</v>
      </c>
      <c r="T21" s="53">
        <f t="shared" si="12"/>
        <v>0.85</v>
      </c>
      <c r="U21" s="52">
        <v>0.85</v>
      </c>
      <c r="V21" s="53">
        <f t="shared" si="13"/>
        <v>0.85</v>
      </c>
      <c r="W21" s="52">
        <v>0.85</v>
      </c>
      <c r="X21" s="53">
        <f t="shared" si="14"/>
        <v>0.85</v>
      </c>
      <c r="Y21" s="52">
        <v>0.85</v>
      </c>
      <c r="Z21" s="53">
        <f t="shared" si="15"/>
        <v>0.85</v>
      </c>
      <c r="AA21" s="52">
        <v>0.85</v>
      </c>
      <c r="AB21" s="53">
        <f t="shared" si="16"/>
        <v>0.85</v>
      </c>
      <c r="AC21" s="52">
        <v>0.85</v>
      </c>
      <c r="AD21" s="53">
        <f t="shared" si="17"/>
        <v>0.85</v>
      </c>
      <c r="AE21" s="52">
        <v>0.85</v>
      </c>
      <c r="AF21" s="53">
        <f t="shared" si="18"/>
        <v>0.85</v>
      </c>
      <c r="AG21" s="52"/>
      <c r="AH21" s="53"/>
    </row>
    <row r="22" spans="1:34" ht="39.75" customHeight="1" x14ac:dyDescent="0.25">
      <c r="A22" s="21">
        <f t="shared" si="4"/>
        <v>16</v>
      </c>
      <c r="B22" s="22" t="s">
        <v>42</v>
      </c>
      <c r="C22" s="49"/>
      <c r="D22" s="49"/>
      <c r="E22" s="49"/>
      <c r="F22" s="49"/>
      <c r="G22" s="49"/>
      <c r="H22" s="49"/>
      <c r="I22" s="52">
        <v>0.83</v>
      </c>
      <c r="J22" s="53">
        <f>I22</f>
        <v>0.83</v>
      </c>
      <c r="K22" s="52">
        <v>0.83</v>
      </c>
      <c r="L22" s="53">
        <f t="shared" si="8"/>
        <v>0.83</v>
      </c>
      <c r="M22" s="52">
        <v>0.83</v>
      </c>
      <c r="N22" s="53">
        <f t="shared" si="9"/>
        <v>0.83</v>
      </c>
      <c r="O22" s="52">
        <v>0.83</v>
      </c>
      <c r="P22" s="53">
        <f t="shared" si="10"/>
        <v>0.83</v>
      </c>
      <c r="Q22" s="52">
        <v>0.83</v>
      </c>
      <c r="R22" s="53">
        <f t="shared" si="11"/>
        <v>0.83</v>
      </c>
      <c r="S22" s="52">
        <v>0.83</v>
      </c>
      <c r="T22" s="53">
        <f t="shared" si="12"/>
        <v>0.83</v>
      </c>
      <c r="U22" s="52">
        <v>0.83</v>
      </c>
      <c r="V22" s="53">
        <f t="shared" si="13"/>
        <v>0.83</v>
      </c>
      <c r="W22" s="52">
        <v>0.83</v>
      </c>
      <c r="X22" s="53">
        <f t="shared" si="14"/>
        <v>0.83</v>
      </c>
      <c r="Y22" s="52">
        <v>0.83</v>
      </c>
      <c r="Z22" s="53">
        <f t="shared" si="15"/>
        <v>0.83</v>
      </c>
      <c r="AA22" s="52">
        <v>0.83</v>
      </c>
      <c r="AB22" s="53">
        <f t="shared" si="16"/>
        <v>0.83</v>
      </c>
      <c r="AC22" s="52">
        <v>0.83</v>
      </c>
      <c r="AD22" s="53">
        <f t="shared" si="17"/>
        <v>0.83</v>
      </c>
      <c r="AE22" s="52">
        <v>0.83</v>
      </c>
      <c r="AF22" s="53">
        <f t="shared" si="18"/>
        <v>0.83</v>
      </c>
      <c r="AG22" s="52"/>
      <c r="AH22" s="53"/>
    </row>
    <row r="23" spans="1:34" ht="39.75" customHeight="1" x14ac:dyDescent="0.25">
      <c r="A23" s="21">
        <f t="shared" si="4"/>
        <v>17</v>
      </c>
      <c r="B23" s="22" t="s">
        <v>43</v>
      </c>
      <c r="C23" s="49"/>
      <c r="D23" s="49"/>
      <c r="E23" s="49"/>
      <c r="F23" s="49"/>
      <c r="G23" s="49"/>
      <c r="H23" s="49"/>
      <c r="I23" s="52">
        <f>I19*I20*I21*I22</f>
        <v>0.57145499999999994</v>
      </c>
      <c r="J23" s="53">
        <f>J19*J20*J21*J22</f>
        <v>0.57145499999999994</v>
      </c>
      <c r="K23" s="52">
        <f t="shared" ref="K23:AF23" si="19">K19*K20*K21*K22</f>
        <v>0.57145499999999994</v>
      </c>
      <c r="L23" s="53">
        <f t="shared" si="19"/>
        <v>0.57145499999999994</v>
      </c>
      <c r="M23" s="52">
        <f t="shared" si="19"/>
        <v>0.57145499999999994</v>
      </c>
      <c r="N23" s="53">
        <f t="shared" si="19"/>
        <v>0.57145499999999994</v>
      </c>
      <c r="O23" s="52">
        <f>O19*O20*O21*O22</f>
        <v>0.57145499999999994</v>
      </c>
      <c r="P23" s="53">
        <f t="shared" si="19"/>
        <v>0.57145499999999994</v>
      </c>
      <c r="Q23" s="52">
        <f t="shared" si="19"/>
        <v>0.57145499999999994</v>
      </c>
      <c r="R23" s="53">
        <f t="shared" si="19"/>
        <v>0.57145499999999994</v>
      </c>
      <c r="S23" s="52">
        <f t="shared" si="19"/>
        <v>0.57145499999999994</v>
      </c>
      <c r="T23" s="53">
        <f t="shared" si="19"/>
        <v>0.57145499999999994</v>
      </c>
      <c r="U23" s="52">
        <f t="shared" si="19"/>
        <v>0.57145499999999994</v>
      </c>
      <c r="V23" s="53">
        <f t="shared" si="19"/>
        <v>0.57145499999999994</v>
      </c>
      <c r="W23" s="52">
        <f t="shared" si="19"/>
        <v>0.57145499999999994</v>
      </c>
      <c r="X23" s="53">
        <f t="shared" si="19"/>
        <v>0.57145499999999994</v>
      </c>
      <c r="Y23" s="52">
        <f t="shared" si="19"/>
        <v>0.57145499999999994</v>
      </c>
      <c r="Z23" s="53">
        <f t="shared" si="19"/>
        <v>0.57145499999999994</v>
      </c>
      <c r="AA23" s="52">
        <f t="shared" si="19"/>
        <v>0.57145499999999994</v>
      </c>
      <c r="AB23" s="53">
        <f t="shared" si="19"/>
        <v>0.57145499999999994</v>
      </c>
      <c r="AC23" s="52">
        <f t="shared" si="19"/>
        <v>0.57145499999999994</v>
      </c>
      <c r="AD23" s="53">
        <f t="shared" si="19"/>
        <v>0.57145499999999994</v>
      </c>
      <c r="AE23" s="52">
        <f t="shared" si="19"/>
        <v>0.57145499999999994</v>
      </c>
      <c r="AF23" s="53">
        <f t="shared" si="19"/>
        <v>0.57145499999999994</v>
      </c>
      <c r="AG23" s="52"/>
      <c r="AH23" s="53"/>
    </row>
    <row r="24" spans="1:34" ht="39.75" customHeight="1" x14ac:dyDescent="0.25">
      <c r="A24" s="21">
        <f t="shared" si="4"/>
        <v>18</v>
      </c>
      <c r="B24" s="22" t="s">
        <v>51</v>
      </c>
      <c r="C24" s="49"/>
      <c r="D24" s="49"/>
      <c r="E24" s="49"/>
      <c r="F24" s="49"/>
      <c r="G24" s="49"/>
      <c r="H24" s="49"/>
      <c r="I24" s="52"/>
      <c r="J24" s="53"/>
      <c r="K24" s="52"/>
      <c r="L24" s="53"/>
      <c r="M24" s="52"/>
      <c r="N24" s="53"/>
      <c r="O24" s="52"/>
      <c r="P24" s="53"/>
      <c r="Q24" s="52"/>
      <c r="R24" s="53"/>
      <c r="S24" s="52"/>
      <c r="T24" s="53"/>
      <c r="U24" s="52"/>
      <c r="V24" s="53"/>
      <c r="W24" s="52"/>
      <c r="X24" s="53"/>
      <c r="Y24" s="52"/>
      <c r="Z24" s="53"/>
      <c r="AA24" s="52"/>
      <c r="AB24" s="53"/>
      <c r="AC24" s="52"/>
      <c r="AD24" s="53"/>
      <c r="AE24" s="52"/>
      <c r="AF24" s="53"/>
      <c r="AG24" s="96" t="s">
        <v>54</v>
      </c>
      <c r="AH24" s="97"/>
    </row>
    <row r="25" spans="1:34" ht="39.75" customHeight="1" x14ac:dyDescent="0.25">
      <c r="A25" s="21">
        <f t="shared" si="4"/>
        <v>19</v>
      </c>
      <c r="B25" s="22" t="s">
        <v>52</v>
      </c>
      <c r="C25" s="49"/>
      <c r="D25" s="49"/>
      <c r="E25" s="49"/>
      <c r="F25" s="49"/>
      <c r="G25" s="49"/>
      <c r="H25" s="49"/>
      <c r="I25" s="52"/>
      <c r="J25" s="53"/>
      <c r="K25" s="52"/>
      <c r="L25" s="53"/>
      <c r="M25" s="52"/>
      <c r="N25" s="53"/>
      <c r="O25" s="52"/>
      <c r="P25" s="53"/>
      <c r="Q25" s="52"/>
      <c r="R25" s="53"/>
      <c r="S25" s="52"/>
      <c r="T25" s="53"/>
      <c r="U25" s="52"/>
      <c r="V25" s="53"/>
      <c r="W25" s="52"/>
      <c r="X25" s="53"/>
      <c r="Y25" s="52"/>
      <c r="Z25" s="53"/>
      <c r="AA25" s="52"/>
      <c r="AB25" s="53"/>
      <c r="AC25" s="52"/>
      <c r="AD25" s="53"/>
      <c r="AE25" s="52"/>
      <c r="AF25" s="53"/>
      <c r="AG25" s="98"/>
      <c r="AH25" s="99"/>
    </row>
    <row r="26" spans="1:34" ht="39.75" customHeight="1" x14ac:dyDescent="0.25">
      <c r="A26" s="21">
        <f t="shared" si="4"/>
        <v>20</v>
      </c>
      <c r="B26" s="22" t="s">
        <v>53</v>
      </c>
      <c r="C26" s="49"/>
      <c r="D26" s="49"/>
      <c r="E26" s="49"/>
      <c r="F26" s="49"/>
      <c r="G26" s="49"/>
      <c r="H26" s="49"/>
      <c r="I26" s="52"/>
      <c r="J26" s="53"/>
      <c r="K26" s="52"/>
      <c r="L26" s="53"/>
      <c r="M26" s="52"/>
      <c r="N26" s="53"/>
      <c r="O26" s="52"/>
      <c r="P26" s="53"/>
      <c r="Q26" s="52"/>
      <c r="R26" s="53"/>
      <c r="S26" s="52"/>
      <c r="T26" s="53"/>
      <c r="U26" s="52"/>
      <c r="V26" s="53"/>
      <c r="W26" s="52"/>
      <c r="X26" s="53"/>
      <c r="Y26" s="52"/>
      <c r="Z26" s="53"/>
      <c r="AA26" s="52"/>
      <c r="AB26" s="53"/>
      <c r="AC26" s="52"/>
      <c r="AD26" s="53"/>
      <c r="AE26" s="52"/>
      <c r="AF26" s="53"/>
      <c r="AG26" s="100"/>
      <c r="AH26" s="101"/>
    </row>
    <row r="27" spans="1:34" ht="39.75" customHeight="1" x14ac:dyDescent="0.25">
      <c r="A27" s="21">
        <f t="shared" si="4"/>
        <v>21</v>
      </c>
      <c r="B27" s="22" t="s">
        <v>44</v>
      </c>
      <c r="C27" s="49"/>
      <c r="D27" s="49"/>
      <c r="E27" s="49"/>
      <c r="F27" s="49"/>
      <c r="G27" s="49"/>
      <c r="H27" s="49"/>
      <c r="I27" s="58">
        <f>I18/I23</f>
        <v>0</v>
      </c>
      <c r="J27" s="59">
        <f>J18/J23</f>
        <v>0</v>
      </c>
      <c r="K27" s="58">
        <f t="shared" ref="K27:AE27" si="20">K18/K23</f>
        <v>0</v>
      </c>
      <c r="L27" s="59">
        <f t="shared" si="20"/>
        <v>0</v>
      </c>
      <c r="M27" s="58">
        <f t="shared" si="20"/>
        <v>0</v>
      </c>
      <c r="N27" s="59">
        <f t="shared" si="20"/>
        <v>0</v>
      </c>
      <c r="O27" s="58">
        <f>O18/O23</f>
        <v>10682149.548083266</v>
      </c>
      <c r="P27" s="59">
        <f t="shared" si="20"/>
        <v>467681.70838765375</v>
      </c>
      <c r="Q27" s="58">
        <f t="shared" si="20"/>
        <v>4089975.3086419837</v>
      </c>
      <c r="R27" s="59">
        <f t="shared" si="20"/>
        <v>457173.0664123451</v>
      </c>
      <c r="S27" s="58">
        <f t="shared" si="20"/>
        <v>10743989.045506509</v>
      </c>
      <c r="T27" s="59">
        <f t="shared" si="20"/>
        <v>4144271.0181320868</v>
      </c>
      <c r="U27" s="58">
        <f t="shared" si="20"/>
        <v>10567636.209325183</v>
      </c>
      <c r="V27" s="59">
        <f t="shared" si="20"/>
        <v>386425.15450327087</v>
      </c>
      <c r="W27" s="58">
        <f t="shared" si="20"/>
        <v>14463026.082543554</v>
      </c>
      <c r="X27" s="59">
        <f t="shared" si="20"/>
        <v>0</v>
      </c>
      <c r="Y27" s="58">
        <f t="shared" si="20"/>
        <v>4276179.9966751626</v>
      </c>
      <c r="Z27" s="59">
        <f t="shared" si="20"/>
        <v>0</v>
      </c>
      <c r="AA27" s="58">
        <f t="shared" si="20"/>
        <v>0</v>
      </c>
      <c r="AB27" s="59">
        <f t="shared" si="20"/>
        <v>0</v>
      </c>
      <c r="AC27" s="58">
        <f t="shared" si="20"/>
        <v>0</v>
      </c>
      <c r="AD27" s="59">
        <f t="shared" si="20"/>
        <v>0</v>
      </c>
      <c r="AE27" s="58">
        <f t="shared" si="20"/>
        <v>0</v>
      </c>
      <c r="AF27" s="59">
        <f>AF18/AF23</f>
        <v>0</v>
      </c>
      <c r="AG27" s="58"/>
      <c r="AH27" s="59">
        <f>I27+J27+K27+L27+M27+N27+O27+P27+Q27+R27+S27+T27+U27+V27+W27+X27+Y27+Z27+AA27+AB27+AC27+AD27+AE27+AF27</f>
        <v>60278507.138211012</v>
      </c>
    </row>
    <row r="28" spans="1:34" ht="39.75" customHeight="1" thickBot="1" x14ac:dyDescent="0.3">
      <c r="A28" s="21">
        <f t="shared" si="4"/>
        <v>22</v>
      </c>
      <c r="B28" s="34" t="s">
        <v>45</v>
      </c>
      <c r="C28" s="60"/>
      <c r="D28" s="60"/>
      <c r="E28" s="60"/>
      <c r="F28" s="60"/>
      <c r="G28" s="60"/>
      <c r="H28" s="60"/>
      <c r="I28" s="61">
        <f>I27/(15*86400)</f>
        <v>0</v>
      </c>
      <c r="J28" s="62">
        <f>J27/(15*86400)</f>
        <v>0</v>
      </c>
      <c r="K28" s="61">
        <f t="shared" ref="K28:AF28" si="21">K27/(15*86400)</f>
        <v>0</v>
      </c>
      <c r="L28" s="62">
        <f t="shared" si="21"/>
        <v>0</v>
      </c>
      <c r="M28" s="61">
        <f t="shared" si="21"/>
        <v>0</v>
      </c>
      <c r="N28" s="62">
        <f t="shared" si="21"/>
        <v>0</v>
      </c>
      <c r="O28" s="61">
        <f t="shared" si="21"/>
        <v>8.2423993426568405</v>
      </c>
      <c r="P28" s="62">
        <f t="shared" si="21"/>
        <v>0.36086551573121434</v>
      </c>
      <c r="Q28" s="61">
        <f t="shared" si="21"/>
        <v>3.1558451455570862</v>
      </c>
      <c r="R28" s="62">
        <f t="shared" si="21"/>
        <v>0.35275699568853791</v>
      </c>
      <c r="S28" s="61">
        <f t="shared" si="21"/>
        <v>8.2901150042488503</v>
      </c>
      <c r="T28" s="62">
        <f t="shared" si="21"/>
        <v>3.1977399831266102</v>
      </c>
      <c r="U28" s="61">
        <f t="shared" si="21"/>
        <v>8.154040284973135</v>
      </c>
      <c r="V28" s="62">
        <f t="shared" si="21"/>
        <v>0.29816755748709173</v>
      </c>
      <c r="W28" s="61">
        <f t="shared" si="21"/>
        <v>11.159742347641631</v>
      </c>
      <c r="X28" s="62">
        <f t="shared" si="21"/>
        <v>0</v>
      </c>
      <c r="Y28" s="61">
        <f t="shared" si="21"/>
        <v>3.2995216023728107</v>
      </c>
      <c r="Z28" s="62">
        <f t="shared" si="21"/>
        <v>0</v>
      </c>
      <c r="AA28" s="61">
        <f t="shared" si="21"/>
        <v>0</v>
      </c>
      <c r="AB28" s="62">
        <f t="shared" si="21"/>
        <v>0</v>
      </c>
      <c r="AC28" s="61">
        <f t="shared" si="21"/>
        <v>0</v>
      </c>
      <c r="AD28" s="62">
        <f t="shared" si="21"/>
        <v>0</v>
      </c>
      <c r="AE28" s="61">
        <f t="shared" si="21"/>
        <v>0</v>
      </c>
      <c r="AF28" s="62">
        <f t="shared" si="21"/>
        <v>0</v>
      </c>
      <c r="AG28" s="61"/>
      <c r="AH28" s="62"/>
    </row>
  </sheetData>
  <mergeCells count="28">
    <mergeCell ref="AG24:AH26"/>
    <mergeCell ref="AG4:AH4"/>
    <mergeCell ref="S4:T4"/>
    <mergeCell ref="U4:V4"/>
    <mergeCell ref="W4:X4"/>
    <mergeCell ref="Y4:Z4"/>
    <mergeCell ref="AA4:AB4"/>
    <mergeCell ref="AC4:AD4"/>
    <mergeCell ref="I4:J4"/>
    <mergeCell ref="K4:L4"/>
    <mergeCell ref="M4:N4"/>
    <mergeCell ref="O4:P4"/>
    <mergeCell ref="AE4:AF4"/>
    <mergeCell ref="I17:N17"/>
    <mergeCell ref="AB17:AF17"/>
    <mergeCell ref="O17:AA17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845F2-8E18-461D-93AE-682C93D5F842}">
  <dimension ref="A1:AH28"/>
  <sheetViews>
    <sheetView zoomScale="55" zoomScaleNormal="55" workbookViewId="0">
      <selection sqref="A1:XFD1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0" width="14.140625" style="63" bestFit="1" customWidth="1"/>
    <col min="11" max="12" width="11.140625" style="63" bestFit="1" customWidth="1"/>
    <col min="13" max="14" width="11.140625" style="1" bestFit="1" customWidth="1"/>
    <col min="15" max="18" width="14.7109375" style="1" bestFit="1" customWidth="1"/>
    <col min="19" max="19" width="14.140625" style="1" bestFit="1" customWidth="1"/>
    <col min="20" max="23" width="14.7109375" style="1" bestFit="1" customWidth="1"/>
    <col min="24" max="24" width="11.140625" style="1" bestFit="1" customWidth="1"/>
    <col min="25" max="25" width="14.7109375" style="1" bestFit="1" customWidth="1"/>
    <col min="26" max="27" width="11.140625" style="1" bestFit="1" customWidth="1"/>
    <col min="28" max="32" width="14.28515625" style="1" customWidth="1"/>
    <col min="33" max="33" width="11.28515625" style="63" customWidth="1"/>
    <col min="34" max="34" width="15.85546875" style="63" bestFit="1" customWidth="1"/>
    <col min="35" max="16384" width="9.140625" style="1"/>
  </cols>
  <sheetData>
    <row r="1" spans="1:34" ht="19.5" x14ac:dyDescent="0.35">
      <c r="A1" s="76" t="s">
        <v>56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8"/>
    </row>
    <row r="2" spans="1:34" ht="18" x14ac:dyDescent="0.25">
      <c r="A2" s="79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1"/>
    </row>
    <row r="3" spans="1:34" ht="18.75" thickBot="1" x14ac:dyDescent="0.3">
      <c r="A3" s="82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4"/>
    </row>
    <row r="4" spans="1:34" ht="18.75" thickBot="1" x14ac:dyDescent="0.3">
      <c r="A4" s="85" t="s">
        <v>2</v>
      </c>
      <c r="B4" s="87" t="s">
        <v>3</v>
      </c>
      <c r="C4" s="87" t="s">
        <v>4</v>
      </c>
      <c r="D4" s="89" t="s">
        <v>5</v>
      </c>
      <c r="E4" s="89" t="s">
        <v>6</v>
      </c>
      <c r="F4" s="89" t="s">
        <v>7</v>
      </c>
      <c r="G4" s="89" t="s">
        <v>8</v>
      </c>
      <c r="H4" s="89" t="s">
        <v>9</v>
      </c>
      <c r="I4" s="91" t="s">
        <v>10</v>
      </c>
      <c r="J4" s="92"/>
      <c r="K4" s="91" t="s">
        <v>11</v>
      </c>
      <c r="L4" s="93"/>
      <c r="M4" s="74" t="s">
        <v>12</v>
      </c>
      <c r="N4" s="75"/>
      <c r="O4" s="74" t="s">
        <v>13</v>
      </c>
      <c r="P4" s="75"/>
      <c r="Q4" s="74" t="s">
        <v>14</v>
      </c>
      <c r="R4" s="75"/>
      <c r="S4" s="74" t="s">
        <v>15</v>
      </c>
      <c r="T4" s="75"/>
      <c r="U4" s="74" t="s">
        <v>16</v>
      </c>
      <c r="V4" s="75"/>
      <c r="W4" s="74" t="s">
        <v>17</v>
      </c>
      <c r="X4" s="75"/>
      <c r="Y4" s="74" t="s">
        <v>18</v>
      </c>
      <c r="Z4" s="75"/>
      <c r="AA4" s="74" t="s">
        <v>19</v>
      </c>
      <c r="AB4" s="75"/>
      <c r="AC4" s="74" t="s">
        <v>20</v>
      </c>
      <c r="AD4" s="75"/>
      <c r="AE4" s="74" t="s">
        <v>21</v>
      </c>
      <c r="AF4" s="75"/>
      <c r="AG4" s="94" t="s">
        <v>22</v>
      </c>
      <c r="AH4" s="95"/>
    </row>
    <row r="5" spans="1:34" ht="30.75" thickBot="1" x14ac:dyDescent="0.3">
      <c r="A5" s="86"/>
      <c r="B5" s="88"/>
      <c r="C5" s="88"/>
      <c r="D5" s="88"/>
      <c r="E5" s="88"/>
      <c r="F5" s="90"/>
      <c r="G5" s="88"/>
      <c r="H5" s="90"/>
      <c r="I5" s="2" t="s">
        <v>23</v>
      </c>
      <c r="J5" s="3" t="s">
        <v>24</v>
      </c>
      <c r="K5" s="2" t="s">
        <v>23</v>
      </c>
      <c r="L5" s="4" t="s">
        <v>24</v>
      </c>
      <c r="M5" s="2" t="s">
        <v>23</v>
      </c>
      <c r="N5" s="3" t="s">
        <v>24</v>
      </c>
      <c r="O5" s="2" t="s">
        <v>23</v>
      </c>
      <c r="P5" s="3" t="s">
        <v>25</v>
      </c>
      <c r="Q5" s="2" t="s">
        <v>23</v>
      </c>
      <c r="R5" s="5" t="s">
        <v>24</v>
      </c>
      <c r="S5" s="2" t="s">
        <v>23</v>
      </c>
      <c r="T5" s="3" t="s">
        <v>25</v>
      </c>
      <c r="U5" s="2" t="s">
        <v>23</v>
      </c>
      <c r="V5" s="3" t="s">
        <v>24</v>
      </c>
      <c r="W5" s="2" t="s">
        <v>23</v>
      </c>
      <c r="X5" s="3" t="s">
        <v>24</v>
      </c>
      <c r="Y5" s="2" t="s">
        <v>23</v>
      </c>
      <c r="Z5" s="3" t="s">
        <v>25</v>
      </c>
      <c r="AA5" s="2" t="s">
        <v>23</v>
      </c>
      <c r="AB5" s="3" t="s">
        <v>24</v>
      </c>
      <c r="AC5" s="2" t="s">
        <v>23</v>
      </c>
      <c r="AD5" s="3" t="s">
        <v>25</v>
      </c>
      <c r="AE5" s="2" t="s">
        <v>23</v>
      </c>
      <c r="AF5" s="3" t="s">
        <v>24</v>
      </c>
      <c r="AG5" s="6" t="s">
        <v>26</v>
      </c>
      <c r="AH5" s="6" t="s">
        <v>27</v>
      </c>
    </row>
    <row r="6" spans="1:34" ht="15.75" thickBot="1" x14ac:dyDescent="0.3">
      <c r="A6" s="7">
        <v>1</v>
      </c>
      <c r="B6" s="7">
        <f>A6+1</f>
        <v>2</v>
      </c>
      <c r="C6" s="7">
        <f t="shared" ref="C6:AH6" si="0">B6+1</f>
        <v>3</v>
      </c>
      <c r="D6" s="7">
        <f t="shared" si="0"/>
        <v>4</v>
      </c>
      <c r="E6" s="7">
        <f t="shared" si="0"/>
        <v>5</v>
      </c>
      <c r="F6" s="7">
        <f t="shared" si="0"/>
        <v>6</v>
      </c>
      <c r="G6" s="7">
        <f t="shared" si="0"/>
        <v>7</v>
      </c>
      <c r="H6" s="7">
        <f t="shared" si="0"/>
        <v>8</v>
      </c>
      <c r="I6" s="7">
        <f t="shared" si="0"/>
        <v>9</v>
      </c>
      <c r="J6" s="7">
        <f t="shared" si="0"/>
        <v>10</v>
      </c>
      <c r="K6" s="7">
        <f t="shared" si="0"/>
        <v>11</v>
      </c>
      <c r="L6" s="7">
        <f t="shared" si="0"/>
        <v>12</v>
      </c>
      <c r="M6" s="7">
        <f t="shared" si="0"/>
        <v>13</v>
      </c>
      <c r="N6" s="7">
        <f t="shared" si="0"/>
        <v>14</v>
      </c>
      <c r="O6" s="7">
        <f t="shared" si="0"/>
        <v>15</v>
      </c>
      <c r="P6" s="7">
        <f t="shared" si="0"/>
        <v>16</v>
      </c>
      <c r="Q6" s="7">
        <f t="shared" si="0"/>
        <v>17</v>
      </c>
      <c r="R6" s="7">
        <f t="shared" si="0"/>
        <v>18</v>
      </c>
      <c r="S6" s="7">
        <f t="shared" si="0"/>
        <v>19</v>
      </c>
      <c r="T6" s="7">
        <f t="shared" si="0"/>
        <v>20</v>
      </c>
      <c r="U6" s="7">
        <f t="shared" si="0"/>
        <v>21</v>
      </c>
      <c r="V6" s="7">
        <f t="shared" si="0"/>
        <v>22</v>
      </c>
      <c r="W6" s="7">
        <f t="shared" si="0"/>
        <v>23</v>
      </c>
      <c r="X6" s="7">
        <f t="shared" si="0"/>
        <v>24</v>
      </c>
      <c r="Y6" s="7">
        <f t="shared" si="0"/>
        <v>25</v>
      </c>
      <c r="Z6" s="7">
        <f t="shared" si="0"/>
        <v>26</v>
      </c>
      <c r="AA6" s="7">
        <f t="shared" si="0"/>
        <v>27</v>
      </c>
      <c r="AB6" s="7">
        <f t="shared" si="0"/>
        <v>28</v>
      </c>
      <c r="AC6" s="7">
        <f t="shared" si="0"/>
        <v>29</v>
      </c>
      <c r="AD6" s="7">
        <f t="shared" si="0"/>
        <v>30</v>
      </c>
      <c r="AE6" s="7">
        <f t="shared" si="0"/>
        <v>31</v>
      </c>
      <c r="AF6" s="7">
        <f t="shared" si="0"/>
        <v>32</v>
      </c>
      <c r="AG6" s="7">
        <f t="shared" si="0"/>
        <v>33</v>
      </c>
      <c r="AH6" s="7">
        <f t="shared" si="0"/>
        <v>34</v>
      </c>
    </row>
    <row r="7" spans="1:34" ht="42.75" customHeight="1" x14ac:dyDescent="0.25">
      <c r="A7" s="8">
        <v>1</v>
      </c>
      <c r="B7" s="9" t="s">
        <v>28</v>
      </c>
      <c r="C7" s="10">
        <v>1235</v>
      </c>
      <c r="D7" s="10">
        <f>C7/86.4</f>
        <v>14.293981481481481</v>
      </c>
      <c r="E7" s="10">
        <f>D7/15</f>
        <v>0.95293209876543206</v>
      </c>
      <c r="F7" s="69">
        <v>51.3</v>
      </c>
      <c r="G7" s="10">
        <f>E7*F7</f>
        <v>48.885416666666664</v>
      </c>
      <c r="H7" s="10">
        <v>3</v>
      </c>
      <c r="I7" s="11"/>
      <c r="J7" s="12"/>
      <c r="K7" s="11"/>
      <c r="L7" s="12"/>
      <c r="M7" s="13"/>
      <c r="N7" s="14"/>
      <c r="O7" s="15">
        <f>G7*15*86.4</f>
        <v>63355.500000000007</v>
      </c>
      <c r="P7" s="14"/>
      <c r="Q7" s="13"/>
      <c r="R7" s="14"/>
      <c r="S7" s="13"/>
      <c r="T7" s="16">
        <f>G7*16*86.4</f>
        <v>67579.199999999997</v>
      </c>
      <c r="U7" s="13"/>
      <c r="V7" s="16">
        <f>G7*16*86.4</f>
        <v>67579.199999999997</v>
      </c>
      <c r="W7" s="13"/>
      <c r="X7" s="14"/>
      <c r="Y7" s="13"/>
      <c r="Z7" s="14"/>
      <c r="AA7" s="13"/>
      <c r="AB7" s="17"/>
      <c r="AC7" s="18"/>
      <c r="AD7" s="17"/>
      <c r="AE7" s="18"/>
      <c r="AF7" s="17"/>
      <c r="AG7" s="19">
        <f>F7*H7</f>
        <v>153.89999999999998</v>
      </c>
      <c r="AH7" s="20">
        <f>I7+J7+K7+L7+M7+N7+O7+P7+Q7+R7+S7+T7+U7+V7+W7+X7+Y7+Z7+AA7+AB7+AC7+AD7+AE7+AF7</f>
        <v>198513.90000000002</v>
      </c>
    </row>
    <row r="8" spans="1:34" ht="42.75" customHeight="1" x14ac:dyDescent="0.25">
      <c r="A8" s="21">
        <f>A7+1</f>
        <v>2</v>
      </c>
      <c r="B8" s="22" t="s">
        <v>29</v>
      </c>
      <c r="C8" s="23">
        <v>1235</v>
      </c>
      <c r="D8" s="23">
        <f t="shared" ref="D8:D16" si="1">C8/86.4</f>
        <v>14.293981481481481</v>
      </c>
      <c r="E8" s="23">
        <f t="shared" ref="E8:E16" si="2">D8/15</f>
        <v>0.95293209876543206</v>
      </c>
      <c r="F8" s="69">
        <v>389.96999999999997</v>
      </c>
      <c r="G8" s="23">
        <f t="shared" ref="G8:G16" si="3">E8*F8</f>
        <v>371.61493055555553</v>
      </c>
      <c r="H8" s="23">
        <v>4</v>
      </c>
      <c r="I8" s="24"/>
      <c r="J8" s="25"/>
      <c r="K8" s="24"/>
      <c r="L8" s="25"/>
      <c r="M8" s="26"/>
      <c r="N8" s="27"/>
      <c r="O8" s="28">
        <f>G8*15*86.4</f>
        <v>481612.95</v>
      </c>
      <c r="P8" s="27"/>
      <c r="Q8" s="26"/>
      <c r="R8" s="27"/>
      <c r="S8" s="28">
        <f>G8*15*86.4</f>
        <v>481612.95</v>
      </c>
      <c r="T8" s="27"/>
      <c r="U8" s="28">
        <f>G8*15*86.4</f>
        <v>481612.95</v>
      </c>
      <c r="V8" s="27"/>
      <c r="W8" s="28">
        <f>G8*15*86.4</f>
        <v>481612.95</v>
      </c>
      <c r="X8" s="27"/>
      <c r="Y8" s="26"/>
      <c r="Z8" s="27"/>
      <c r="AA8" s="26"/>
      <c r="AB8" s="29"/>
      <c r="AC8" s="30"/>
      <c r="AD8" s="29"/>
      <c r="AE8" s="30"/>
      <c r="AF8" s="29"/>
      <c r="AG8" s="31">
        <f>F8*H8</f>
        <v>1559.8799999999999</v>
      </c>
      <c r="AH8" s="32">
        <f>I8+J8+K8+L8+M8+N8+O8+P8+Q8+R8+S8+T8+U8+V8+W8+X8+Y8+Z8+AA8+AB8+AC8+AD8+AE8+AF8</f>
        <v>1926451.8</v>
      </c>
    </row>
    <row r="9" spans="1:34" ht="42.75" customHeight="1" x14ac:dyDescent="0.25">
      <c r="A9" s="21">
        <f t="shared" ref="A9:A28" si="4">A8+1</f>
        <v>3</v>
      </c>
      <c r="B9" s="22" t="s">
        <v>30</v>
      </c>
      <c r="C9" s="23">
        <v>1411</v>
      </c>
      <c r="D9" s="23">
        <f t="shared" si="1"/>
        <v>16.331018518518519</v>
      </c>
      <c r="E9" s="23">
        <f t="shared" si="2"/>
        <v>1.0887345679012346</v>
      </c>
      <c r="F9" s="23"/>
      <c r="G9" s="23">
        <f t="shared" si="3"/>
        <v>0</v>
      </c>
      <c r="H9" s="23">
        <v>2</v>
      </c>
      <c r="I9" s="24"/>
      <c r="J9" s="25"/>
      <c r="K9" s="24"/>
      <c r="L9" s="25"/>
      <c r="M9" s="26"/>
      <c r="N9" s="27"/>
      <c r="O9" s="26"/>
      <c r="P9" s="27"/>
      <c r="Q9" s="26"/>
      <c r="R9" s="33">
        <f>G9*16*86.47</f>
        <v>0</v>
      </c>
      <c r="S9" s="26"/>
      <c r="T9" s="27"/>
      <c r="U9" s="26"/>
      <c r="V9" s="27"/>
      <c r="W9" s="26"/>
      <c r="X9" s="27"/>
      <c r="Y9" s="26"/>
      <c r="Z9" s="27"/>
      <c r="AA9" s="28">
        <f>G9*15*86.4</f>
        <v>0</v>
      </c>
      <c r="AB9" s="29"/>
      <c r="AC9" s="30"/>
      <c r="AD9" s="29"/>
      <c r="AE9" s="30"/>
      <c r="AF9" s="29"/>
      <c r="AG9" s="31">
        <f t="shared" ref="AG9:AG15" si="5">F9*H9</f>
        <v>0</v>
      </c>
      <c r="AH9" s="32">
        <f t="shared" ref="AH9:AH16" si="6">I9+J9+K9+L9+M9+N9+O9+P9+Q9+R9+S9+T9+U9+V9+W9+X9+Y9+Z9+AA9+AB9+AC9+AD9+AE9+AF9</f>
        <v>0</v>
      </c>
    </row>
    <row r="10" spans="1:34" ht="42.75" customHeight="1" thickBot="1" x14ac:dyDescent="0.3">
      <c r="A10" s="21">
        <f t="shared" si="4"/>
        <v>4</v>
      </c>
      <c r="B10" s="22" t="s">
        <v>31</v>
      </c>
      <c r="C10" s="23">
        <v>1411</v>
      </c>
      <c r="D10" s="23">
        <f t="shared" si="1"/>
        <v>16.331018518518519</v>
      </c>
      <c r="E10" s="23">
        <f t="shared" si="2"/>
        <v>1.0887345679012346</v>
      </c>
      <c r="F10" s="23"/>
      <c r="G10" s="23">
        <f t="shared" si="3"/>
        <v>0</v>
      </c>
      <c r="H10" s="23">
        <v>2</v>
      </c>
      <c r="I10" s="24"/>
      <c r="J10" s="25"/>
      <c r="K10" s="24"/>
      <c r="L10" s="25"/>
      <c r="M10" s="26"/>
      <c r="N10" s="27"/>
      <c r="O10" s="26"/>
      <c r="P10" s="33">
        <f>G10*16*86.4</f>
        <v>0</v>
      </c>
      <c r="Q10" s="26"/>
      <c r="R10" s="33">
        <f>G10*16*86.4</f>
        <v>0</v>
      </c>
      <c r="S10" s="26"/>
      <c r="T10" s="27"/>
      <c r="U10" s="26"/>
      <c r="V10" s="27"/>
      <c r="W10" s="26"/>
      <c r="X10" s="27"/>
      <c r="Y10" s="26"/>
      <c r="Z10" s="27"/>
      <c r="AA10" s="26"/>
      <c r="AB10" s="29"/>
      <c r="AC10" s="30"/>
      <c r="AD10" s="29"/>
      <c r="AE10" s="30"/>
      <c r="AF10" s="29"/>
      <c r="AG10" s="31">
        <f t="shared" si="5"/>
        <v>0</v>
      </c>
      <c r="AH10" s="32">
        <f t="shared" si="6"/>
        <v>0</v>
      </c>
    </row>
    <row r="11" spans="1:34" ht="42.75" customHeight="1" thickBot="1" x14ac:dyDescent="0.3">
      <c r="A11" s="21">
        <f t="shared" si="4"/>
        <v>5</v>
      </c>
      <c r="B11" s="22" t="s">
        <v>32</v>
      </c>
      <c r="C11" s="23">
        <v>1411</v>
      </c>
      <c r="D11" s="23">
        <f t="shared" si="1"/>
        <v>16.331018518518519</v>
      </c>
      <c r="E11" s="23">
        <f t="shared" si="2"/>
        <v>1.0887345679012346</v>
      </c>
      <c r="F11" s="69">
        <v>193.60000000000005</v>
      </c>
      <c r="G11" s="23">
        <f t="shared" si="3"/>
        <v>210.77901234567906</v>
      </c>
      <c r="H11" s="23">
        <v>4</v>
      </c>
      <c r="I11" s="24"/>
      <c r="J11" s="25"/>
      <c r="K11" s="24"/>
      <c r="L11" s="25"/>
      <c r="M11" s="26"/>
      <c r="N11" s="27"/>
      <c r="O11" s="26"/>
      <c r="P11" s="27"/>
      <c r="Q11" s="28">
        <f>G11*15*86.4</f>
        <v>273169.60000000009</v>
      </c>
      <c r="R11" s="27"/>
      <c r="S11" s="26"/>
      <c r="T11" s="16">
        <f>G11*16*86.4</f>
        <v>291380.90666666673</v>
      </c>
      <c r="U11" s="26"/>
      <c r="V11" s="27"/>
      <c r="W11" s="28">
        <f>G11*15*86.4</f>
        <v>273169.60000000009</v>
      </c>
      <c r="X11" s="27"/>
      <c r="Y11" s="28">
        <f>G11*15*86.4</f>
        <v>273169.60000000009</v>
      </c>
      <c r="Z11" s="27"/>
      <c r="AA11" s="26"/>
      <c r="AB11" s="29"/>
      <c r="AC11" s="30"/>
      <c r="AD11" s="29"/>
      <c r="AE11" s="30"/>
      <c r="AF11" s="29"/>
      <c r="AG11" s="31">
        <f t="shared" si="5"/>
        <v>774.4000000000002</v>
      </c>
      <c r="AH11" s="32">
        <f t="shared" si="6"/>
        <v>1110889.706666667</v>
      </c>
    </row>
    <row r="12" spans="1:34" ht="42.75" customHeight="1" x14ac:dyDescent="0.25">
      <c r="A12" s="21">
        <f t="shared" si="4"/>
        <v>6</v>
      </c>
      <c r="B12" s="22" t="s">
        <v>33</v>
      </c>
      <c r="C12" s="23">
        <v>1235</v>
      </c>
      <c r="D12" s="23">
        <f t="shared" si="1"/>
        <v>14.293981481481481</v>
      </c>
      <c r="E12" s="23">
        <f t="shared" si="2"/>
        <v>0.95293209876543206</v>
      </c>
      <c r="F12" s="69">
        <v>5.3199999999999994</v>
      </c>
      <c r="G12" s="23">
        <f t="shared" si="3"/>
        <v>5.0695987654320982</v>
      </c>
      <c r="H12" s="23">
        <v>6</v>
      </c>
      <c r="I12" s="24"/>
      <c r="J12" s="25"/>
      <c r="K12" s="24"/>
      <c r="L12" s="25"/>
      <c r="M12" s="26"/>
      <c r="N12" s="27"/>
      <c r="O12" s="26"/>
      <c r="P12" s="33">
        <f>G12*16*86.4</f>
        <v>7008.2133333333331</v>
      </c>
      <c r="Q12" s="26"/>
      <c r="R12" s="33">
        <f>G12*16*86.4</f>
        <v>7008.2133333333331</v>
      </c>
      <c r="S12" s="28">
        <f>G12*15*86.4</f>
        <v>6570.1999999999989</v>
      </c>
      <c r="T12" s="27"/>
      <c r="U12" s="26"/>
      <c r="V12" s="16">
        <f>G12*16*86.4</f>
        <v>7008.2133333333331</v>
      </c>
      <c r="W12" s="28">
        <f>G12*15*86.4</f>
        <v>6570.1999999999989</v>
      </c>
      <c r="X12" s="27"/>
      <c r="Y12" s="28">
        <f>G12*15*86.4</f>
        <v>6570.1999999999989</v>
      </c>
      <c r="Z12" s="27"/>
      <c r="AA12" s="26"/>
      <c r="AB12" s="29"/>
      <c r="AC12" s="30"/>
      <c r="AD12" s="29"/>
      <c r="AE12" s="30"/>
      <c r="AF12" s="29"/>
      <c r="AG12" s="31">
        <f t="shared" si="5"/>
        <v>31.919999999999995</v>
      </c>
      <c r="AH12" s="32">
        <f t="shared" si="6"/>
        <v>40735.239999999991</v>
      </c>
    </row>
    <row r="13" spans="1:34" ht="42.75" customHeight="1" x14ac:dyDescent="0.25">
      <c r="A13" s="21">
        <f t="shared" si="4"/>
        <v>7</v>
      </c>
      <c r="B13" s="22" t="s">
        <v>34</v>
      </c>
      <c r="C13" s="23">
        <v>1411</v>
      </c>
      <c r="D13" s="23">
        <f t="shared" si="1"/>
        <v>16.331018518518519</v>
      </c>
      <c r="E13" s="23">
        <f t="shared" si="2"/>
        <v>1.0887345679012346</v>
      </c>
      <c r="F13" s="23"/>
      <c r="G13" s="23">
        <f t="shared" si="3"/>
        <v>0</v>
      </c>
      <c r="H13" s="23">
        <v>3</v>
      </c>
      <c r="I13" s="24"/>
      <c r="J13" s="25"/>
      <c r="K13" s="24"/>
      <c r="L13" s="25"/>
      <c r="M13" s="26"/>
      <c r="N13" s="27"/>
      <c r="O13" s="26"/>
      <c r="P13" s="33">
        <f>G13*16*86.4</f>
        <v>0</v>
      </c>
      <c r="Q13" s="26"/>
      <c r="R13" s="27"/>
      <c r="S13" s="26"/>
      <c r="T13" s="27"/>
      <c r="U13" s="28">
        <f>G13*15*86.4</f>
        <v>0</v>
      </c>
      <c r="V13" s="27"/>
      <c r="W13" s="28">
        <f>G13*15*86.4</f>
        <v>0</v>
      </c>
      <c r="X13" s="27"/>
      <c r="Y13" s="26"/>
      <c r="Z13" s="27"/>
      <c r="AA13" s="26"/>
      <c r="AB13" s="29"/>
      <c r="AC13" s="30"/>
      <c r="AD13" s="29"/>
      <c r="AE13" s="30"/>
      <c r="AF13" s="29"/>
      <c r="AG13" s="31">
        <f t="shared" si="5"/>
        <v>0</v>
      </c>
      <c r="AH13" s="32">
        <f t="shared" si="6"/>
        <v>0</v>
      </c>
    </row>
    <row r="14" spans="1:34" ht="42.75" customHeight="1" x14ac:dyDescent="0.25">
      <c r="A14" s="21">
        <f t="shared" si="4"/>
        <v>8</v>
      </c>
      <c r="B14" s="22" t="s">
        <v>35</v>
      </c>
      <c r="C14" s="23">
        <v>1411</v>
      </c>
      <c r="D14" s="23">
        <f t="shared" si="1"/>
        <v>16.331018518518519</v>
      </c>
      <c r="E14" s="23">
        <f t="shared" si="2"/>
        <v>1.0887345679012346</v>
      </c>
      <c r="F14" s="23"/>
      <c r="G14" s="23">
        <f t="shared" si="3"/>
        <v>0</v>
      </c>
      <c r="H14" s="23"/>
      <c r="I14" s="24"/>
      <c r="J14" s="25"/>
      <c r="K14" s="24"/>
      <c r="L14" s="25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9"/>
      <c r="AC14" s="30"/>
      <c r="AD14" s="29"/>
      <c r="AE14" s="30"/>
      <c r="AF14" s="29"/>
      <c r="AG14" s="31">
        <f t="shared" si="5"/>
        <v>0</v>
      </c>
      <c r="AH14" s="32">
        <f t="shared" si="6"/>
        <v>0</v>
      </c>
    </row>
    <row r="15" spans="1:34" ht="42.75" customHeight="1" x14ac:dyDescent="0.25">
      <c r="A15" s="21">
        <f t="shared" si="4"/>
        <v>9</v>
      </c>
      <c r="B15" s="22" t="s">
        <v>36</v>
      </c>
      <c r="C15" s="23">
        <v>1411</v>
      </c>
      <c r="D15" s="23">
        <f t="shared" si="1"/>
        <v>16.331018518518519</v>
      </c>
      <c r="E15" s="23">
        <f t="shared" si="2"/>
        <v>1.0887345679012346</v>
      </c>
      <c r="F15" s="69">
        <v>10.690000000000003</v>
      </c>
      <c r="G15" s="23">
        <f t="shared" si="3"/>
        <v>11.638572530864201</v>
      </c>
      <c r="H15" s="23">
        <v>6</v>
      </c>
      <c r="I15" s="24"/>
      <c r="J15" s="25"/>
      <c r="K15" s="24"/>
      <c r="L15" s="25"/>
      <c r="M15" s="26"/>
      <c r="N15" s="27"/>
      <c r="O15" s="28">
        <f>G15*15*86.4</f>
        <v>15083.590000000006</v>
      </c>
      <c r="P15" s="27"/>
      <c r="Q15" s="28">
        <f>G15*15*86.4</f>
        <v>15083.590000000006</v>
      </c>
      <c r="R15" s="27"/>
      <c r="S15" s="28">
        <f>G15*15*86.4</f>
        <v>15083.590000000006</v>
      </c>
      <c r="T15" s="27"/>
      <c r="U15" s="28">
        <f>G15*15*86.4</f>
        <v>15083.590000000006</v>
      </c>
      <c r="V15" s="27"/>
      <c r="W15" s="28">
        <f>G15*15*86.4</f>
        <v>15083.590000000006</v>
      </c>
      <c r="X15" s="27"/>
      <c r="Y15" s="28">
        <f>G15*15*86.4</f>
        <v>15083.590000000006</v>
      </c>
      <c r="Z15" s="27"/>
      <c r="AA15" s="26"/>
      <c r="AB15" s="29"/>
      <c r="AC15" s="30"/>
      <c r="AD15" s="29"/>
      <c r="AE15" s="30"/>
      <c r="AF15" s="29"/>
      <c r="AG15" s="31">
        <f t="shared" si="5"/>
        <v>64.140000000000015</v>
      </c>
      <c r="AH15" s="32">
        <f t="shared" si="6"/>
        <v>90501.540000000037</v>
      </c>
    </row>
    <row r="16" spans="1:34" ht="42.75" customHeight="1" thickBot="1" x14ac:dyDescent="0.3">
      <c r="A16" s="21">
        <f t="shared" si="4"/>
        <v>10</v>
      </c>
      <c r="B16" s="34" t="s">
        <v>37</v>
      </c>
      <c r="C16" s="35">
        <v>1411</v>
      </c>
      <c r="D16" s="35">
        <f t="shared" si="1"/>
        <v>16.331018518518519</v>
      </c>
      <c r="E16" s="35">
        <f t="shared" si="2"/>
        <v>1.0887345679012346</v>
      </c>
      <c r="F16" s="69"/>
      <c r="G16" s="35">
        <f t="shared" si="3"/>
        <v>0</v>
      </c>
      <c r="H16" s="35">
        <v>3</v>
      </c>
      <c r="I16" s="36"/>
      <c r="J16" s="37"/>
      <c r="K16" s="36"/>
      <c r="L16" s="37"/>
      <c r="M16" s="38"/>
      <c r="N16" s="39"/>
      <c r="O16" s="38"/>
      <c r="P16" s="39"/>
      <c r="Q16" s="38"/>
      <c r="R16" s="39"/>
      <c r="S16" s="40">
        <f>G16*15*86.4</f>
        <v>0</v>
      </c>
      <c r="T16" s="39"/>
      <c r="U16" s="28">
        <f>G16*15*86.4</f>
        <v>0</v>
      </c>
      <c r="V16" s="39"/>
      <c r="W16" s="28">
        <f>G16*15*86.4</f>
        <v>0</v>
      </c>
      <c r="X16" s="39"/>
      <c r="Y16" s="38"/>
      <c r="Z16" s="39"/>
      <c r="AA16" s="38"/>
      <c r="AB16" s="41"/>
      <c r="AC16" s="42"/>
      <c r="AD16" s="41"/>
      <c r="AE16" s="42"/>
      <c r="AF16" s="41"/>
      <c r="AG16" s="43">
        <f>F16*H16</f>
        <v>0</v>
      </c>
      <c r="AH16" s="44">
        <f t="shared" si="6"/>
        <v>0</v>
      </c>
    </row>
    <row r="17" spans="1:34" ht="42.75" customHeight="1" x14ac:dyDescent="0.25">
      <c r="A17" s="21">
        <f t="shared" si="4"/>
        <v>11</v>
      </c>
      <c r="B17" s="68" t="s">
        <v>48</v>
      </c>
      <c r="C17" s="49"/>
      <c r="D17" s="49"/>
      <c r="E17" s="49"/>
      <c r="F17" s="49"/>
      <c r="G17" s="49"/>
      <c r="H17" s="49"/>
      <c r="I17" s="70" t="s">
        <v>49</v>
      </c>
      <c r="J17" s="71"/>
      <c r="K17" s="71"/>
      <c r="L17" s="71"/>
      <c r="M17" s="71"/>
      <c r="N17" s="71"/>
      <c r="O17" s="72" t="s">
        <v>50</v>
      </c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3"/>
      <c r="AB17" s="70" t="s">
        <v>49</v>
      </c>
      <c r="AC17" s="71"/>
      <c r="AD17" s="71"/>
      <c r="AE17" s="71"/>
      <c r="AF17" s="71"/>
      <c r="AG17" s="66"/>
      <c r="AH17" s="67"/>
    </row>
    <row r="18" spans="1:34" ht="42.75" customHeight="1" x14ac:dyDescent="0.25">
      <c r="A18" s="21">
        <f t="shared" si="4"/>
        <v>12</v>
      </c>
      <c r="B18" s="65" t="s">
        <v>38</v>
      </c>
      <c r="C18" s="45"/>
      <c r="D18" s="45"/>
      <c r="E18" s="45"/>
      <c r="F18" s="45"/>
      <c r="G18" s="45"/>
      <c r="H18" s="46"/>
      <c r="I18" s="47">
        <f>I7+I8+I9+I10+I11+I12+I13+I14+I15+I16+I24+I25+I26</f>
        <v>169332</v>
      </c>
      <c r="J18" s="47">
        <f t="shared" ref="J18:AF18" si="7">J7+J8+J9+J10+J11+J12+J13+J14+J15+J16+J24+J25+J26</f>
        <v>169332</v>
      </c>
      <c r="K18" s="47">
        <f t="shared" si="7"/>
        <v>6150</v>
      </c>
      <c r="L18" s="47">
        <f t="shared" si="7"/>
        <v>6150</v>
      </c>
      <c r="M18" s="47">
        <f t="shared" si="7"/>
        <v>6150</v>
      </c>
      <c r="N18" s="47">
        <f t="shared" si="7"/>
        <v>6150</v>
      </c>
      <c r="O18" s="47">
        <f t="shared" si="7"/>
        <v>566202.04</v>
      </c>
      <c r="P18" s="47">
        <f t="shared" si="7"/>
        <v>13158.213333333333</v>
      </c>
      <c r="Q18" s="47">
        <f t="shared" si="7"/>
        <v>294403.19000000012</v>
      </c>
      <c r="R18" s="47">
        <f t="shared" si="7"/>
        <v>13158.213333333333</v>
      </c>
      <c r="S18" s="47">
        <f t="shared" si="7"/>
        <v>509416.74000000005</v>
      </c>
      <c r="T18" s="47">
        <f t="shared" si="7"/>
        <v>365110.10666666675</v>
      </c>
      <c r="U18" s="47">
        <f t="shared" si="7"/>
        <v>502846.54000000004</v>
      </c>
      <c r="V18" s="47">
        <f t="shared" si="7"/>
        <v>80737.41333333333</v>
      </c>
      <c r="W18" s="47">
        <f t="shared" si="7"/>
        <v>782586.34</v>
      </c>
      <c r="X18" s="47">
        <f t="shared" si="7"/>
        <v>6150</v>
      </c>
      <c r="Y18" s="47">
        <f t="shared" si="7"/>
        <v>300973.39000000013</v>
      </c>
      <c r="Z18" s="47">
        <f t="shared" si="7"/>
        <v>6150</v>
      </c>
      <c r="AA18" s="47">
        <f t="shared" si="7"/>
        <v>6150</v>
      </c>
      <c r="AB18" s="47">
        <f t="shared" si="7"/>
        <v>6150</v>
      </c>
      <c r="AC18" s="47">
        <f t="shared" si="7"/>
        <v>6150</v>
      </c>
      <c r="AD18" s="47">
        <f t="shared" si="7"/>
        <v>6150</v>
      </c>
      <c r="AE18" s="47">
        <f t="shared" si="7"/>
        <v>6150</v>
      </c>
      <c r="AF18" s="47">
        <f t="shared" si="7"/>
        <v>6150</v>
      </c>
      <c r="AG18" s="47">
        <f>AG7+AG8+AG9+AG10+AG11+AG12+AG13+AG14+AG15+AG16</f>
        <v>2584.2399999999998</v>
      </c>
      <c r="AH18" s="48">
        <f>I18+J18+K18+L18+M18+N18+O18+P18+Q18+R18+S18+T18+U18+V18+W18+X18+Y18+Z18+AA18+AB18+AC18+AD18+AE18+AF18</f>
        <v>3841056.186666667</v>
      </c>
    </row>
    <row r="19" spans="1:34" ht="42.75" customHeight="1" x14ac:dyDescent="0.25">
      <c r="A19" s="21">
        <f t="shared" si="4"/>
        <v>13</v>
      </c>
      <c r="B19" s="22" t="s">
        <v>39</v>
      </c>
      <c r="C19" s="49"/>
      <c r="D19" s="49"/>
      <c r="E19" s="49"/>
      <c r="F19" s="49"/>
      <c r="G19" s="49"/>
      <c r="H19" s="49"/>
      <c r="I19" s="50">
        <v>0.9</v>
      </c>
      <c r="J19" s="51">
        <f>I19</f>
        <v>0.9</v>
      </c>
      <c r="K19" s="50">
        <v>0.9</v>
      </c>
      <c r="L19" s="51">
        <f t="shared" ref="L19:L22" si="8">K19</f>
        <v>0.9</v>
      </c>
      <c r="M19" s="50">
        <v>0.9</v>
      </c>
      <c r="N19" s="51">
        <f t="shared" ref="N19:N22" si="9">M19</f>
        <v>0.9</v>
      </c>
      <c r="O19" s="50">
        <v>0.9</v>
      </c>
      <c r="P19" s="51">
        <f t="shared" ref="P19:P22" si="10">O19</f>
        <v>0.9</v>
      </c>
      <c r="Q19" s="50">
        <v>0.9</v>
      </c>
      <c r="R19" s="51">
        <f t="shared" ref="R19:R22" si="11">Q19</f>
        <v>0.9</v>
      </c>
      <c r="S19" s="50">
        <v>0.9</v>
      </c>
      <c r="T19" s="51">
        <f t="shared" ref="T19:T22" si="12">S19</f>
        <v>0.9</v>
      </c>
      <c r="U19" s="50">
        <v>0.9</v>
      </c>
      <c r="V19" s="51">
        <f t="shared" ref="V19:V22" si="13">U19</f>
        <v>0.9</v>
      </c>
      <c r="W19" s="50">
        <v>0.9</v>
      </c>
      <c r="X19" s="51">
        <f t="shared" ref="X19:X22" si="14">W19</f>
        <v>0.9</v>
      </c>
      <c r="Y19" s="50">
        <v>0.9</v>
      </c>
      <c r="Z19" s="51">
        <f t="shared" ref="Z19:Z22" si="15">Y19</f>
        <v>0.9</v>
      </c>
      <c r="AA19" s="50">
        <v>0.9</v>
      </c>
      <c r="AB19" s="51">
        <f t="shared" ref="AB19:AB22" si="16">AA19</f>
        <v>0.9</v>
      </c>
      <c r="AC19" s="50">
        <v>0.9</v>
      </c>
      <c r="AD19" s="51">
        <f t="shared" ref="AD19:AD22" si="17">AC19</f>
        <v>0.9</v>
      </c>
      <c r="AE19" s="50">
        <v>0.9</v>
      </c>
      <c r="AF19" s="51">
        <f t="shared" ref="AF19:AF22" si="18">AE19</f>
        <v>0.9</v>
      </c>
      <c r="AG19" s="52"/>
      <c r="AH19" s="53"/>
    </row>
    <row r="20" spans="1:34" ht="42.75" customHeight="1" x14ac:dyDescent="0.25">
      <c r="A20" s="21">
        <f t="shared" si="4"/>
        <v>14</v>
      </c>
      <c r="B20" s="22" t="s">
        <v>40</v>
      </c>
      <c r="C20" s="54"/>
      <c r="D20" s="54"/>
      <c r="E20" s="54"/>
      <c r="F20" s="54"/>
      <c r="G20" s="55"/>
      <c r="H20" s="55"/>
      <c r="I20" s="56">
        <v>0.9</v>
      </c>
      <c r="J20" s="57">
        <f>I20</f>
        <v>0.9</v>
      </c>
      <c r="K20" s="56">
        <v>0.9</v>
      </c>
      <c r="L20" s="57">
        <f t="shared" si="8"/>
        <v>0.9</v>
      </c>
      <c r="M20" s="56">
        <v>0.9</v>
      </c>
      <c r="N20" s="57">
        <f t="shared" si="9"/>
        <v>0.9</v>
      </c>
      <c r="O20" s="56">
        <v>0.9</v>
      </c>
      <c r="P20" s="57">
        <f t="shared" si="10"/>
        <v>0.9</v>
      </c>
      <c r="Q20" s="56">
        <v>0.9</v>
      </c>
      <c r="R20" s="57">
        <f t="shared" si="11"/>
        <v>0.9</v>
      </c>
      <c r="S20" s="56">
        <v>0.9</v>
      </c>
      <c r="T20" s="57">
        <f t="shared" si="12"/>
        <v>0.9</v>
      </c>
      <c r="U20" s="56">
        <v>0.9</v>
      </c>
      <c r="V20" s="57">
        <f t="shared" si="13"/>
        <v>0.9</v>
      </c>
      <c r="W20" s="56">
        <v>0.9</v>
      </c>
      <c r="X20" s="57">
        <f t="shared" si="14"/>
        <v>0.9</v>
      </c>
      <c r="Y20" s="56">
        <v>0.9</v>
      </c>
      <c r="Z20" s="57">
        <f t="shared" si="15"/>
        <v>0.9</v>
      </c>
      <c r="AA20" s="56">
        <v>0.9</v>
      </c>
      <c r="AB20" s="57">
        <f t="shared" si="16"/>
        <v>0.9</v>
      </c>
      <c r="AC20" s="56">
        <v>0.9</v>
      </c>
      <c r="AD20" s="57">
        <f t="shared" si="17"/>
        <v>0.9</v>
      </c>
      <c r="AE20" s="56">
        <v>0.9</v>
      </c>
      <c r="AF20" s="57">
        <f t="shared" si="18"/>
        <v>0.9</v>
      </c>
      <c r="AG20" s="52"/>
      <c r="AH20" s="53"/>
    </row>
    <row r="21" spans="1:34" ht="42.75" customHeight="1" x14ac:dyDescent="0.25">
      <c r="A21" s="21">
        <f t="shared" si="4"/>
        <v>15</v>
      </c>
      <c r="B21" s="22" t="s">
        <v>41</v>
      </c>
      <c r="C21" s="49"/>
      <c r="D21" s="49"/>
      <c r="E21" s="49"/>
      <c r="F21" s="49"/>
      <c r="G21" s="49"/>
      <c r="H21" s="49"/>
      <c r="I21" s="52">
        <v>0.85</v>
      </c>
      <c r="J21" s="53">
        <f>I21</f>
        <v>0.85</v>
      </c>
      <c r="K21" s="52">
        <v>0.85</v>
      </c>
      <c r="L21" s="53">
        <f t="shared" si="8"/>
        <v>0.85</v>
      </c>
      <c r="M21" s="52">
        <v>0.85</v>
      </c>
      <c r="N21" s="53">
        <f t="shared" si="9"/>
        <v>0.85</v>
      </c>
      <c r="O21" s="52">
        <v>0.85</v>
      </c>
      <c r="P21" s="53">
        <f t="shared" si="10"/>
        <v>0.85</v>
      </c>
      <c r="Q21" s="52">
        <v>0.85</v>
      </c>
      <c r="R21" s="53">
        <f t="shared" si="11"/>
        <v>0.85</v>
      </c>
      <c r="S21" s="52">
        <v>0.85</v>
      </c>
      <c r="T21" s="53">
        <f t="shared" si="12"/>
        <v>0.85</v>
      </c>
      <c r="U21" s="52">
        <v>0.85</v>
      </c>
      <c r="V21" s="53">
        <f t="shared" si="13"/>
        <v>0.85</v>
      </c>
      <c r="W21" s="52">
        <v>0.85</v>
      </c>
      <c r="X21" s="53">
        <f t="shared" si="14"/>
        <v>0.85</v>
      </c>
      <c r="Y21" s="52">
        <v>0.85</v>
      </c>
      <c r="Z21" s="53">
        <f t="shared" si="15"/>
        <v>0.85</v>
      </c>
      <c r="AA21" s="52">
        <v>0.85</v>
      </c>
      <c r="AB21" s="53">
        <f t="shared" si="16"/>
        <v>0.85</v>
      </c>
      <c r="AC21" s="52">
        <v>0.85</v>
      </c>
      <c r="AD21" s="53">
        <f t="shared" si="17"/>
        <v>0.85</v>
      </c>
      <c r="AE21" s="52">
        <v>0.85</v>
      </c>
      <c r="AF21" s="53">
        <f t="shared" si="18"/>
        <v>0.85</v>
      </c>
      <c r="AG21" s="52"/>
      <c r="AH21" s="53"/>
    </row>
    <row r="22" spans="1:34" ht="42.75" customHeight="1" x14ac:dyDescent="0.25">
      <c r="A22" s="21">
        <f t="shared" si="4"/>
        <v>16</v>
      </c>
      <c r="B22" s="22" t="s">
        <v>42</v>
      </c>
      <c r="C22" s="49"/>
      <c r="D22" s="49"/>
      <c r="E22" s="49"/>
      <c r="F22" s="49"/>
      <c r="G22" s="49"/>
      <c r="H22" s="49"/>
      <c r="I22" s="52">
        <v>0.83</v>
      </c>
      <c r="J22" s="53">
        <f>I22</f>
        <v>0.83</v>
      </c>
      <c r="K22" s="52">
        <v>0.83</v>
      </c>
      <c r="L22" s="53">
        <f t="shared" si="8"/>
        <v>0.83</v>
      </c>
      <c r="M22" s="52">
        <v>0.83</v>
      </c>
      <c r="N22" s="53">
        <f t="shared" si="9"/>
        <v>0.83</v>
      </c>
      <c r="O22" s="52">
        <v>0.83</v>
      </c>
      <c r="P22" s="53">
        <f t="shared" si="10"/>
        <v>0.83</v>
      </c>
      <c r="Q22" s="52">
        <v>0.83</v>
      </c>
      <c r="R22" s="53">
        <f t="shared" si="11"/>
        <v>0.83</v>
      </c>
      <c r="S22" s="52">
        <v>0.83</v>
      </c>
      <c r="T22" s="53">
        <f t="shared" si="12"/>
        <v>0.83</v>
      </c>
      <c r="U22" s="52">
        <v>0.83</v>
      </c>
      <c r="V22" s="53">
        <f t="shared" si="13"/>
        <v>0.83</v>
      </c>
      <c r="W22" s="52">
        <v>0.83</v>
      </c>
      <c r="X22" s="53">
        <f t="shared" si="14"/>
        <v>0.83</v>
      </c>
      <c r="Y22" s="52">
        <v>0.83</v>
      </c>
      <c r="Z22" s="53">
        <f t="shared" si="15"/>
        <v>0.83</v>
      </c>
      <c r="AA22" s="52">
        <v>0.83</v>
      </c>
      <c r="AB22" s="53">
        <f t="shared" si="16"/>
        <v>0.83</v>
      </c>
      <c r="AC22" s="52">
        <v>0.83</v>
      </c>
      <c r="AD22" s="53">
        <f t="shared" si="17"/>
        <v>0.83</v>
      </c>
      <c r="AE22" s="52">
        <v>0.83</v>
      </c>
      <c r="AF22" s="53">
        <f t="shared" si="18"/>
        <v>0.83</v>
      </c>
      <c r="AG22" s="52"/>
      <c r="AH22" s="53"/>
    </row>
    <row r="23" spans="1:34" ht="42.75" customHeight="1" x14ac:dyDescent="0.25">
      <c r="A23" s="21">
        <f t="shared" si="4"/>
        <v>17</v>
      </c>
      <c r="B23" s="22" t="s">
        <v>43</v>
      </c>
      <c r="C23" s="49"/>
      <c r="D23" s="49"/>
      <c r="E23" s="49"/>
      <c r="F23" s="49"/>
      <c r="G23" s="49"/>
      <c r="H23" s="49"/>
      <c r="I23" s="52">
        <f t="shared" ref="I23:AF23" si="19">I19*I20*I21*I22</f>
        <v>0.57145499999999994</v>
      </c>
      <c r="J23" s="53">
        <f t="shared" si="19"/>
        <v>0.57145499999999994</v>
      </c>
      <c r="K23" s="52">
        <f t="shared" si="19"/>
        <v>0.57145499999999994</v>
      </c>
      <c r="L23" s="53">
        <f t="shared" si="19"/>
        <v>0.57145499999999994</v>
      </c>
      <c r="M23" s="52">
        <f t="shared" si="19"/>
        <v>0.57145499999999994</v>
      </c>
      <c r="N23" s="53">
        <f t="shared" si="19"/>
        <v>0.57145499999999994</v>
      </c>
      <c r="O23" s="52">
        <f t="shared" si="19"/>
        <v>0.57145499999999994</v>
      </c>
      <c r="P23" s="53">
        <f t="shared" si="19"/>
        <v>0.57145499999999994</v>
      </c>
      <c r="Q23" s="52">
        <f t="shared" si="19"/>
        <v>0.57145499999999994</v>
      </c>
      <c r="R23" s="53">
        <f t="shared" si="19"/>
        <v>0.57145499999999994</v>
      </c>
      <c r="S23" s="52">
        <f t="shared" si="19"/>
        <v>0.57145499999999994</v>
      </c>
      <c r="T23" s="53">
        <f t="shared" si="19"/>
        <v>0.57145499999999994</v>
      </c>
      <c r="U23" s="52">
        <f t="shared" si="19"/>
        <v>0.57145499999999994</v>
      </c>
      <c r="V23" s="53">
        <f t="shared" si="19"/>
        <v>0.57145499999999994</v>
      </c>
      <c r="W23" s="52">
        <f t="shared" si="19"/>
        <v>0.57145499999999994</v>
      </c>
      <c r="X23" s="53">
        <f t="shared" si="19"/>
        <v>0.57145499999999994</v>
      </c>
      <c r="Y23" s="52">
        <f t="shared" si="19"/>
        <v>0.57145499999999994</v>
      </c>
      <c r="Z23" s="53">
        <f t="shared" si="19"/>
        <v>0.57145499999999994</v>
      </c>
      <c r="AA23" s="52">
        <f t="shared" si="19"/>
        <v>0.57145499999999994</v>
      </c>
      <c r="AB23" s="53">
        <f t="shared" si="19"/>
        <v>0.57145499999999994</v>
      </c>
      <c r="AC23" s="52">
        <f t="shared" si="19"/>
        <v>0.57145499999999994</v>
      </c>
      <c r="AD23" s="53">
        <f t="shared" si="19"/>
        <v>0.57145499999999994</v>
      </c>
      <c r="AE23" s="52">
        <f t="shared" si="19"/>
        <v>0.57145499999999994</v>
      </c>
      <c r="AF23" s="53">
        <f t="shared" si="19"/>
        <v>0.57145499999999994</v>
      </c>
      <c r="AG23" s="52"/>
      <c r="AH23" s="53"/>
    </row>
    <row r="24" spans="1:34" ht="42.75" customHeight="1" x14ac:dyDescent="0.25">
      <c r="A24" s="21">
        <f t="shared" si="4"/>
        <v>18</v>
      </c>
      <c r="B24" s="22" t="s">
        <v>51</v>
      </c>
      <c r="C24" s="49"/>
      <c r="D24" s="49"/>
      <c r="E24" s="49"/>
      <c r="F24" s="49"/>
      <c r="G24" s="49"/>
      <c r="H24" s="49"/>
      <c r="I24" s="52">
        <v>169332</v>
      </c>
      <c r="J24" s="52">
        <v>169332</v>
      </c>
      <c r="K24" s="52">
        <v>6150</v>
      </c>
      <c r="L24" s="52">
        <v>6150</v>
      </c>
      <c r="M24" s="52">
        <v>6150</v>
      </c>
      <c r="N24" s="52">
        <v>6150</v>
      </c>
      <c r="O24" s="52">
        <v>6150</v>
      </c>
      <c r="P24" s="52">
        <v>6150</v>
      </c>
      <c r="Q24" s="52">
        <v>6150</v>
      </c>
      <c r="R24" s="52">
        <v>6150</v>
      </c>
      <c r="S24" s="52">
        <v>6150</v>
      </c>
      <c r="T24" s="52">
        <v>6150</v>
      </c>
      <c r="U24" s="52">
        <v>6150</v>
      </c>
      <c r="V24" s="52">
        <v>6150</v>
      </c>
      <c r="W24" s="52">
        <v>6150</v>
      </c>
      <c r="X24" s="52">
        <v>6150</v>
      </c>
      <c r="Y24" s="52">
        <v>6150</v>
      </c>
      <c r="Z24" s="52">
        <v>6150</v>
      </c>
      <c r="AA24" s="52">
        <v>6150</v>
      </c>
      <c r="AB24" s="52">
        <v>6150</v>
      </c>
      <c r="AC24" s="52">
        <v>6150</v>
      </c>
      <c r="AD24" s="52">
        <v>6150</v>
      </c>
      <c r="AE24" s="52">
        <v>6150</v>
      </c>
      <c r="AF24" s="52">
        <v>6150</v>
      </c>
      <c r="AG24" s="96" t="s">
        <v>54</v>
      </c>
      <c r="AH24" s="97"/>
    </row>
    <row r="25" spans="1:34" ht="42.75" customHeight="1" x14ac:dyDescent="0.25">
      <c r="A25" s="21">
        <f t="shared" si="4"/>
        <v>19</v>
      </c>
      <c r="B25" s="22" t="s">
        <v>52</v>
      </c>
      <c r="C25" s="49"/>
      <c r="D25" s="49"/>
      <c r="E25" s="49"/>
      <c r="F25" s="49"/>
      <c r="G25" s="49"/>
      <c r="H25" s="49"/>
      <c r="I25" s="52"/>
      <c r="J25" s="53"/>
      <c r="K25" s="52"/>
      <c r="L25" s="53"/>
      <c r="M25" s="52"/>
      <c r="N25" s="53"/>
      <c r="O25" s="52"/>
      <c r="P25" s="53"/>
      <c r="Q25" s="52"/>
      <c r="R25" s="53"/>
      <c r="S25" s="52"/>
      <c r="T25" s="53"/>
      <c r="U25" s="52"/>
      <c r="V25" s="53"/>
      <c r="W25" s="52"/>
      <c r="X25" s="53"/>
      <c r="Y25" s="52"/>
      <c r="Z25" s="53"/>
      <c r="AA25" s="52"/>
      <c r="AB25" s="53"/>
      <c r="AC25" s="52"/>
      <c r="AD25" s="53"/>
      <c r="AE25" s="52"/>
      <c r="AF25" s="53"/>
      <c r="AG25" s="98"/>
      <c r="AH25" s="99"/>
    </row>
    <row r="26" spans="1:34" ht="42.75" customHeight="1" x14ac:dyDescent="0.25">
      <c r="A26" s="21">
        <f t="shared" si="4"/>
        <v>20</v>
      </c>
      <c r="B26" s="22" t="s">
        <v>53</v>
      </c>
      <c r="C26" s="49"/>
      <c r="D26" s="49"/>
      <c r="E26" s="49"/>
      <c r="F26" s="49"/>
      <c r="G26" s="49"/>
      <c r="H26" s="49"/>
      <c r="I26" s="52"/>
      <c r="J26" s="53"/>
      <c r="K26" s="52"/>
      <c r="L26" s="53"/>
      <c r="M26" s="52"/>
      <c r="N26" s="53"/>
      <c r="O26" s="52"/>
      <c r="P26" s="53"/>
      <c r="Q26" s="52"/>
      <c r="R26" s="53"/>
      <c r="S26" s="52"/>
      <c r="T26" s="53"/>
      <c r="U26" s="52"/>
      <c r="V26" s="53"/>
      <c r="W26" s="52"/>
      <c r="X26" s="53"/>
      <c r="Y26" s="52"/>
      <c r="Z26" s="53"/>
      <c r="AA26" s="52"/>
      <c r="AB26" s="53"/>
      <c r="AC26" s="52"/>
      <c r="AD26" s="53"/>
      <c r="AE26" s="52"/>
      <c r="AF26" s="53"/>
      <c r="AG26" s="100"/>
      <c r="AH26" s="101"/>
    </row>
    <row r="27" spans="1:34" ht="42.75" customHeight="1" x14ac:dyDescent="0.25">
      <c r="A27" s="21">
        <f t="shared" si="4"/>
        <v>21</v>
      </c>
      <c r="B27" s="22" t="s">
        <v>44</v>
      </c>
      <c r="C27" s="49"/>
      <c r="D27" s="49"/>
      <c r="E27" s="49"/>
      <c r="F27" s="49"/>
      <c r="G27" s="49"/>
      <c r="H27" s="49"/>
      <c r="I27" s="58">
        <f t="shared" ref="I27:AF27" si="20">I18/I23</f>
        <v>296317.29532509123</v>
      </c>
      <c r="J27" s="59">
        <f t="shared" si="20"/>
        <v>296317.29532509123</v>
      </c>
      <c r="K27" s="58">
        <f t="shared" si="20"/>
        <v>10762.002257395598</v>
      </c>
      <c r="L27" s="59">
        <f t="shared" si="20"/>
        <v>10762.002257395598</v>
      </c>
      <c r="M27" s="58">
        <f t="shared" si="20"/>
        <v>10762.002257395598</v>
      </c>
      <c r="N27" s="59">
        <f t="shared" si="20"/>
        <v>10762.002257395598</v>
      </c>
      <c r="O27" s="58">
        <f t="shared" si="20"/>
        <v>990807.74514178734</v>
      </c>
      <c r="P27" s="59">
        <f t="shared" si="20"/>
        <v>23025.808389695314</v>
      </c>
      <c r="Q27" s="58">
        <f t="shared" si="20"/>
        <v>515181.7553438156</v>
      </c>
      <c r="R27" s="59">
        <f t="shared" si="20"/>
        <v>23025.808389695314</v>
      </c>
      <c r="S27" s="58">
        <f t="shared" si="20"/>
        <v>891438.06598944822</v>
      </c>
      <c r="T27" s="59">
        <f t="shared" si="20"/>
        <v>638913.13693408365</v>
      </c>
      <c r="U27" s="58">
        <f t="shared" si="20"/>
        <v>879940.74774041714</v>
      </c>
      <c r="V27" s="59">
        <f t="shared" si="20"/>
        <v>141283.93895115686</v>
      </c>
      <c r="W27" s="58">
        <f t="shared" si="20"/>
        <v>1369462.7573474727</v>
      </c>
      <c r="X27" s="59">
        <f t="shared" si="20"/>
        <v>10762.002257395598</v>
      </c>
      <c r="Y27" s="58">
        <f t="shared" si="20"/>
        <v>526679.07359284663</v>
      </c>
      <c r="Z27" s="59">
        <f t="shared" si="20"/>
        <v>10762.002257395598</v>
      </c>
      <c r="AA27" s="58">
        <f t="shared" si="20"/>
        <v>10762.002257395598</v>
      </c>
      <c r="AB27" s="59">
        <f t="shared" si="20"/>
        <v>10762.002257395598</v>
      </c>
      <c r="AC27" s="58">
        <f t="shared" si="20"/>
        <v>10762.002257395598</v>
      </c>
      <c r="AD27" s="59">
        <f t="shared" si="20"/>
        <v>10762.002257395598</v>
      </c>
      <c r="AE27" s="58">
        <f t="shared" si="20"/>
        <v>10762.002257395598</v>
      </c>
      <c r="AF27" s="59">
        <f t="shared" si="20"/>
        <v>10762.002257395598</v>
      </c>
      <c r="AG27" s="58"/>
      <c r="AH27" s="59">
        <f>I27+J27+K27+L27+M27+N27+O27+P27+Q27+R27+S27+T27+U27+V27+W27+X27+Y27+Z27+AA27+AB27+AC27+AD27+AE27+AF27</f>
        <v>6721537.4555593478</v>
      </c>
    </row>
    <row r="28" spans="1:34" ht="42.75" customHeight="1" thickBot="1" x14ac:dyDescent="0.3">
      <c r="A28" s="21">
        <f t="shared" si="4"/>
        <v>22</v>
      </c>
      <c r="B28" s="34" t="s">
        <v>45</v>
      </c>
      <c r="C28" s="60"/>
      <c r="D28" s="60"/>
      <c r="E28" s="60"/>
      <c r="F28" s="60"/>
      <c r="G28" s="60"/>
      <c r="H28" s="60"/>
      <c r="I28" s="61">
        <f>I27/(15*86400)</f>
        <v>0.22863988836812593</v>
      </c>
      <c r="J28" s="62">
        <f>J27/(15*86400)</f>
        <v>0.22863988836812593</v>
      </c>
      <c r="K28" s="61">
        <f t="shared" ref="K28:AF28" si="21">K27/(15*86400)</f>
        <v>8.3040140874966039E-3</v>
      </c>
      <c r="L28" s="62">
        <f t="shared" si="21"/>
        <v>8.3040140874966039E-3</v>
      </c>
      <c r="M28" s="61">
        <f t="shared" si="21"/>
        <v>8.3040140874966039E-3</v>
      </c>
      <c r="N28" s="62">
        <f t="shared" si="21"/>
        <v>8.3040140874966039E-3</v>
      </c>
      <c r="O28" s="61">
        <f t="shared" si="21"/>
        <v>0.76451214902915687</v>
      </c>
      <c r="P28" s="62">
        <f t="shared" si="21"/>
        <v>1.7766827461184655E-2</v>
      </c>
      <c r="Q28" s="61">
        <f t="shared" si="21"/>
        <v>0.39751678653072192</v>
      </c>
      <c r="R28" s="62">
        <f t="shared" si="21"/>
        <v>1.7766827461184655E-2</v>
      </c>
      <c r="S28" s="61">
        <f t="shared" si="21"/>
        <v>0.68783801388074706</v>
      </c>
      <c r="T28" s="62">
        <f t="shared" si="21"/>
        <v>0.4929885315849411</v>
      </c>
      <c r="U28" s="61">
        <f t="shared" si="21"/>
        <v>0.67896662634291449</v>
      </c>
      <c r="V28" s="62">
        <f t="shared" si="21"/>
        <v>0.10901538499317659</v>
      </c>
      <c r="W28" s="61">
        <f t="shared" si="21"/>
        <v>1.0566842263483587</v>
      </c>
      <c r="X28" s="62">
        <f t="shared" si="21"/>
        <v>8.3040140874966039E-3</v>
      </c>
      <c r="Y28" s="61">
        <f t="shared" si="21"/>
        <v>0.40638817406855449</v>
      </c>
      <c r="Z28" s="62">
        <f t="shared" si="21"/>
        <v>8.3040140874966039E-3</v>
      </c>
      <c r="AA28" s="61">
        <f t="shared" si="21"/>
        <v>8.3040140874966039E-3</v>
      </c>
      <c r="AB28" s="62">
        <f t="shared" si="21"/>
        <v>8.3040140874966039E-3</v>
      </c>
      <c r="AC28" s="61">
        <f t="shared" si="21"/>
        <v>8.3040140874966039E-3</v>
      </c>
      <c r="AD28" s="62">
        <f t="shared" si="21"/>
        <v>8.3040140874966039E-3</v>
      </c>
      <c r="AE28" s="61">
        <f t="shared" si="21"/>
        <v>8.3040140874966039E-3</v>
      </c>
      <c r="AF28" s="62">
        <f t="shared" si="21"/>
        <v>8.3040140874966039E-3</v>
      </c>
      <c r="AG28" s="61"/>
      <c r="AH28" s="62"/>
    </row>
  </sheetData>
  <mergeCells count="28">
    <mergeCell ref="AG24:AH26"/>
    <mergeCell ref="AG4:AH4"/>
    <mergeCell ref="S4:T4"/>
    <mergeCell ref="U4:V4"/>
    <mergeCell ref="W4:X4"/>
    <mergeCell ref="Y4:Z4"/>
    <mergeCell ref="AA4:AB4"/>
    <mergeCell ref="AC4:AD4"/>
    <mergeCell ref="I4:J4"/>
    <mergeCell ref="K4:L4"/>
    <mergeCell ref="M4:N4"/>
    <mergeCell ref="O4:P4"/>
    <mergeCell ref="AE4:AF4"/>
    <mergeCell ref="I17:N17"/>
    <mergeCell ref="O17:AA17"/>
    <mergeCell ref="AB17:AF17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5EC05-633F-44E2-9245-DA6617E8941F}">
  <dimension ref="A1:AH28"/>
  <sheetViews>
    <sheetView zoomScale="55" zoomScaleNormal="55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1.140625" style="63" bestFit="1" customWidth="1"/>
    <col min="13" max="14" width="11.140625" style="1" bestFit="1" customWidth="1"/>
    <col min="15" max="15" width="15.85546875" style="1" bestFit="1" customWidth="1"/>
    <col min="16" max="16" width="14.7109375" style="1" bestFit="1" customWidth="1"/>
    <col min="17" max="17" width="16.5703125" style="1" bestFit="1" customWidth="1"/>
    <col min="18" max="18" width="14.7109375" style="1" bestFit="1" customWidth="1"/>
    <col min="19" max="19" width="15.85546875" style="1" bestFit="1" customWidth="1"/>
    <col min="20" max="21" width="16.5703125" style="1" bestFit="1" customWidth="1"/>
    <col min="22" max="22" width="14.7109375" style="1" bestFit="1" customWidth="1"/>
    <col min="23" max="23" width="16.5703125" style="1" bestFit="1" customWidth="1"/>
    <col min="24" max="24" width="11.140625" style="1" bestFit="1" customWidth="1"/>
    <col min="25" max="25" width="16.5703125" style="1" bestFit="1" customWidth="1"/>
    <col min="26" max="28" width="11.140625" style="1" bestFit="1" customWidth="1"/>
    <col min="29" max="32" width="12.85546875" style="1" customWidth="1"/>
    <col min="33" max="34" width="18.28515625" style="63" customWidth="1"/>
    <col min="35" max="35" width="18.28515625" style="1" customWidth="1"/>
    <col min="36" max="16384" width="9.140625" style="1"/>
  </cols>
  <sheetData>
    <row r="1" spans="1:34" ht="19.5" x14ac:dyDescent="0.35">
      <c r="A1" s="76" t="s">
        <v>57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8"/>
    </row>
    <row r="2" spans="1:34" ht="18" x14ac:dyDescent="0.25">
      <c r="A2" s="79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1"/>
    </row>
    <row r="3" spans="1:34" ht="18.75" thickBot="1" x14ac:dyDescent="0.3">
      <c r="A3" s="82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4"/>
    </row>
    <row r="4" spans="1:34" ht="18.75" thickBot="1" x14ac:dyDescent="0.3">
      <c r="A4" s="85" t="s">
        <v>2</v>
      </c>
      <c r="B4" s="87" t="s">
        <v>3</v>
      </c>
      <c r="C4" s="87" t="s">
        <v>4</v>
      </c>
      <c r="D4" s="89" t="s">
        <v>5</v>
      </c>
      <c r="E4" s="89" t="s">
        <v>6</v>
      </c>
      <c r="F4" s="89" t="s">
        <v>7</v>
      </c>
      <c r="G4" s="89" t="s">
        <v>8</v>
      </c>
      <c r="H4" s="89" t="s">
        <v>9</v>
      </c>
      <c r="I4" s="91" t="s">
        <v>10</v>
      </c>
      <c r="J4" s="92"/>
      <c r="K4" s="91" t="s">
        <v>11</v>
      </c>
      <c r="L4" s="93"/>
      <c r="M4" s="74" t="s">
        <v>12</v>
      </c>
      <c r="N4" s="75"/>
      <c r="O4" s="74" t="s">
        <v>13</v>
      </c>
      <c r="P4" s="75"/>
      <c r="Q4" s="74" t="s">
        <v>14</v>
      </c>
      <c r="R4" s="75"/>
      <c r="S4" s="74" t="s">
        <v>15</v>
      </c>
      <c r="T4" s="75"/>
      <c r="U4" s="74" t="s">
        <v>16</v>
      </c>
      <c r="V4" s="75"/>
      <c r="W4" s="74" t="s">
        <v>17</v>
      </c>
      <c r="X4" s="75"/>
      <c r="Y4" s="74" t="s">
        <v>18</v>
      </c>
      <c r="Z4" s="75"/>
      <c r="AA4" s="74" t="s">
        <v>19</v>
      </c>
      <c r="AB4" s="75"/>
      <c r="AC4" s="74" t="s">
        <v>20</v>
      </c>
      <c r="AD4" s="75"/>
      <c r="AE4" s="74" t="s">
        <v>21</v>
      </c>
      <c r="AF4" s="75"/>
      <c r="AG4" s="94" t="s">
        <v>22</v>
      </c>
      <c r="AH4" s="95"/>
    </row>
    <row r="5" spans="1:34" ht="30.75" thickBot="1" x14ac:dyDescent="0.3">
      <c r="A5" s="86"/>
      <c r="B5" s="88"/>
      <c r="C5" s="88"/>
      <c r="D5" s="88"/>
      <c r="E5" s="88"/>
      <c r="F5" s="90"/>
      <c r="G5" s="88"/>
      <c r="H5" s="90"/>
      <c r="I5" s="2" t="s">
        <v>23</v>
      </c>
      <c r="J5" s="3" t="s">
        <v>24</v>
      </c>
      <c r="K5" s="2" t="s">
        <v>23</v>
      </c>
      <c r="L5" s="4" t="s">
        <v>24</v>
      </c>
      <c r="M5" s="2" t="s">
        <v>23</v>
      </c>
      <c r="N5" s="3" t="s">
        <v>24</v>
      </c>
      <c r="O5" s="2" t="s">
        <v>23</v>
      </c>
      <c r="P5" s="3" t="s">
        <v>25</v>
      </c>
      <c r="Q5" s="2" t="s">
        <v>23</v>
      </c>
      <c r="R5" s="5" t="s">
        <v>24</v>
      </c>
      <c r="S5" s="2" t="s">
        <v>23</v>
      </c>
      <c r="T5" s="3" t="s">
        <v>25</v>
      </c>
      <c r="U5" s="2" t="s">
        <v>23</v>
      </c>
      <c r="V5" s="3" t="s">
        <v>24</v>
      </c>
      <c r="W5" s="2" t="s">
        <v>23</v>
      </c>
      <c r="X5" s="3" t="s">
        <v>24</v>
      </c>
      <c r="Y5" s="2" t="s">
        <v>23</v>
      </c>
      <c r="Z5" s="3" t="s">
        <v>25</v>
      </c>
      <c r="AA5" s="2" t="s">
        <v>23</v>
      </c>
      <c r="AB5" s="3" t="s">
        <v>24</v>
      </c>
      <c r="AC5" s="2" t="s">
        <v>23</v>
      </c>
      <c r="AD5" s="3" t="s">
        <v>25</v>
      </c>
      <c r="AE5" s="2" t="s">
        <v>23</v>
      </c>
      <c r="AF5" s="3" t="s">
        <v>24</v>
      </c>
      <c r="AG5" s="6" t="s">
        <v>26</v>
      </c>
      <c r="AH5" s="6" t="s">
        <v>27</v>
      </c>
    </row>
    <row r="6" spans="1:34" ht="15.75" thickBot="1" x14ac:dyDescent="0.3">
      <c r="A6" s="7">
        <v>1</v>
      </c>
      <c r="B6" s="7">
        <f>A6+1</f>
        <v>2</v>
      </c>
      <c r="C6" s="7">
        <f t="shared" ref="C6:AH6" si="0">B6+1</f>
        <v>3</v>
      </c>
      <c r="D6" s="7">
        <f t="shared" si="0"/>
        <v>4</v>
      </c>
      <c r="E6" s="7">
        <f t="shared" si="0"/>
        <v>5</v>
      </c>
      <c r="F6" s="7">
        <f t="shared" si="0"/>
        <v>6</v>
      </c>
      <c r="G6" s="7">
        <f t="shared" si="0"/>
        <v>7</v>
      </c>
      <c r="H6" s="7">
        <f t="shared" si="0"/>
        <v>8</v>
      </c>
      <c r="I6" s="7">
        <f t="shared" si="0"/>
        <v>9</v>
      </c>
      <c r="J6" s="7">
        <f t="shared" si="0"/>
        <v>10</v>
      </c>
      <c r="K6" s="7">
        <f t="shared" si="0"/>
        <v>11</v>
      </c>
      <c r="L6" s="7">
        <f t="shared" si="0"/>
        <v>12</v>
      </c>
      <c r="M6" s="7">
        <f t="shared" si="0"/>
        <v>13</v>
      </c>
      <c r="N6" s="7">
        <f t="shared" si="0"/>
        <v>14</v>
      </c>
      <c r="O6" s="7">
        <f t="shared" si="0"/>
        <v>15</v>
      </c>
      <c r="P6" s="7">
        <f t="shared" si="0"/>
        <v>16</v>
      </c>
      <c r="Q6" s="7">
        <f t="shared" si="0"/>
        <v>17</v>
      </c>
      <c r="R6" s="7">
        <f t="shared" si="0"/>
        <v>18</v>
      </c>
      <c r="S6" s="7">
        <f t="shared" si="0"/>
        <v>19</v>
      </c>
      <c r="T6" s="7">
        <f t="shared" si="0"/>
        <v>20</v>
      </c>
      <c r="U6" s="7">
        <f t="shared" si="0"/>
        <v>21</v>
      </c>
      <c r="V6" s="7">
        <f t="shared" si="0"/>
        <v>22</v>
      </c>
      <c r="W6" s="7">
        <f t="shared" si="0"/>
        <v>23</v>
      </c>
      <c r="X6" s="7">
        <f t="shared" si="0"/>
        <v>24</v>
      </c>
      <c r="Y6" s="7">
        <f t="shared" si="0"/>
        <v>25</v>
      </c>
      <c r="Z6" s="7">
        <f t="shared" si="0"/>
        <v>26</v>
      </c>
      <c r="AA6" s="7">
        <f t="shared" si="0"/>
        <v>27</v>
      </c>
      <c r="AB6" s="7">
        <f t="shared" si="0"/>
        <v>28</v>
      </c>
      <c r="AC6" s="7">
        <f t="shared" si="0"/>
        <v>29</v>
      </c>
      <c r="AD6" s="7">
        <f t="shared" si="0"/>
        <v>30</v>
      </c>
      <c r="AE6" s="7">
        <f t="shared" si="0"/>
        <v>31</v>
      </c>
      <c r="AF6" s="7">
        <f t="shared" si="0"/>
        <v>32</v>
      </c>
      <c r="AG6" s="7">
        <f t="shared" si="0"/>
        <v>33</v>
      </c>
      <c r="AH6" s="7">
        <f t="shared" si="0"/>
        <v>34</v>
      </c>
    </row>
    <row r="7" spans="1:34" ht="39.75" customHeight="1" x14ac:dyDescent="0.25">
      <c r="A7" s="8">
        <v>1</v>
      </c>
      <c r="B7" s="9" t="s">
        <v>28</v>
      </c>
      <c r="C7" s="10">
        <v>1235</v>
      </c>
      <c r="D7" s="10">
        <f>C7/86.4</f>
        <v>14.293981481481481</v>
      </c>
      <c r="E7" s="10">
        <f>D7/15</f>
        <v>0.95293209876543206</v>
      </c>
      <c r="F7" s="69">
        <v>20.260000000000009</v>
      </c>
      <c r="G7" s="10">
        <f>E7*F7</f>
        <v>19.30640432098766</v>
      </c>
      <c r="H7" s="10">
        <v>3</v>
      </c>
      <c r="I7" s="11"/>
      <c r="J7" s="12"/>
      <c r="K7" s="11"/>
      <c r="L7" s="12"/>
      <c r="M7" s="13"/>
      <c r="N7" s="14"/>
      <c r="O7" s="15">
        <f>G7*15*86.4</f>
        <v>25021.100000000009</v>
      </c>
      <c r="P7" s="14"/>
      <c r="Q7" s="13"/>
      <c r="R7" s="14"/>
      <c r="S7" s="13"/>
      <c r="T7" s="16">
        <f>G7*16*86.4</f>
        <v>26689.173333333343</v>
      </c>
      <c r="U7" s="13"/>
      <c r="V7" s="16">
        <f>G7*16*86.4</f>
        <v>26689.173333333343</v>
      </c>
      <c r="W7" s="13"/>
      <c r="X7" s="14"/>
      <c r="Y7" s="13"/>
      <c r="Z7" s="14"/>
      <c r="AA7" s="13"/>
      <c r="AB7" s="17"/>
      <c r="AC7" s="18"/>
      <c r="AD7" s="17"/>
      <c r="AE7" s="18"/>
      <c r="AF7" s="17"/>
      <c r="AG7" s="19">
        <f>F7*H7</f>
        <v>60.78000000000003</v>
      </c>
      <c r="AH7" s="20">
        <f>I7+J7+K7+L7+M7+N7+O7+P7+Q7+R7+S7+T7+U7+V7+W7+X7+Y7+Z7+AA7+AB7+AC7+AD7+AE7+AF7</f>
        <v>78399.446666666699</v>
      </c>
    </row>
    <row r="8" spans="1:34" ht="39.75" customHeight="1" x14ac:dyDescent="0.25">
      <c r="A8" s="21">
        <f>A7+1</f>
        <v>2</v>
      </c>
      <c r="B8" s="22" t="s">
        <v>29</v>
      </c>
      <c r="C8" s="23">
        <v>1235</v>
      </c>
      <c r="D8" s="23">
        <f t="shared" ref="D8:D16" si="1">C8/86.4</f>
        <v>14.293981481481481</v>
      </c>
      <c r="E8" s="23">
        <f t="shared" ref="E8:E16" si="2">D8/15</f>
        <v>0.95293209876543206</v>
      </c>
      <c r="F8" s="69">
        <v>486.29000000000008</v>
      </c>
      <c r="G8" s="23">
        <f t="shared" ref="G8:G16" si="3">E8*F8</f>
        <v>463.40135030864201</v>
      </c>
      <c r="H8" s="23">
        <v>4</v>
      </c>
      <c r="I8" s="24"/>
      <c r="J8" s="25"/>
      <c r="K8" s="24"/>
      <c r="L8" s="25"/>
      <c r="M8" s="26"/>
      <c r="N8" s="27"/>
      <c r="O8" s="28">
        <f>G8*15*86.4</f>
        <v>600568.15000000014</v>
      </c>
      <c r="P8" s="27"/>
      <c r="Q8" s="26"/>
      <c r="R8" s="27"/>
      <c r="S8" s="28">
        <f>G8*15*86.4</f>
        <v>600568.15000000014</v>
      </c>
      <c r="T8" s="27"/>
      <c r="U8" s="28">
        <f>G8*15*86.4</f>
        <v>600568.15000000014</v>
      </c>
      <c r="V8" s="27"/>
      <c r="W8" s="28">
        <f>G8*15*86.4</f>
        <v>600568.15000000014</v>
      </c>
      <c r="X8" s="27"/>
      <c r="Y8" s="26"/>
      <c r="Z8" s="27"/>
      <c r="AA8" s="26"/>
      <c r="AB8" s="29"/>
      <c r="AC8" s="30"/>
      <c r="AD8" s="29"/>
      <c r="AE8" s="30"/>
      <c r="AF8" s="29"/>
      <c r="AG8" s="31">
        <f>F8*H8</f>
        <v>1945.1600000000003</v>
      </c>
      <c r="AH8" s="32">
        <f>I8+J8+K8+L8+M8+N8+O8+P8+Q8+R8+S8+T8+U8+V8+W8+X8+Y8+Z8+AA8+AB8+AC8+AD8+AE8+AF8</f>
        <v>2402272.6000000006</v>
      </c>
    </row>
    <row r="9" spans="1:34" ht="39.75" customHeight="1" x14ac:dyDescent="0.25">
      <c r="A9" s="21">
        <f t="shared" ref="A9:A28" si="4">A8+1</f>
        <v>3</v>
      </c>
      <c r="B9" s="22" t="s">
        <v>30</v>
      </c>
      <c r="C9" s="23">
        <v>1411</v>
      </c>
      <c r="D9" s="23">
        <f t="shared" si="1"/>
        <v>16.331018518518519</v>
      </c>
      <c r="E9" s="23">
        <f t="shared" si="2"/>
        <v>1.0887345679012346</v>
      </c>
      <c r="F9" s="23"/>
      <c r="G9" s="23">
        <f t="shared" si="3"/>
        <v>0</v>
      </c>
      <c r="H9" s="23">
        <v>2</v>
      </c>
      <c r="I9" s="24"/>
      <c r="J9" s="25"/>
      <c r="K9" s="24"/>
      <c r="L9" s="25"/>
      <c r="M9" s="26"/>
      <c r="N9" s="27"/>
      <c r="O9" s="26"/>
      <c r="P9" s="27"/>
      <c r="Q9" s="26"/>
      <c r="R9" s="33">
        <f>G9*16*86.47</f>
        <v>0</v>
      </c>
      <c r="S9" s="26"/>
      <c r="T9" s="27"/>
      <c r="U9" s="26"/>
      <c r="V9" s="27"/>
      <c r="W9" s="26"/>
      <c r="X9" s="27"/>
      <c r="Y9" s="26"/>
      <c r="Z9" s="27"/>
      <c r="AA9" s="28">
        <f>G9*15*86.4</f>
        <v>0</v>
      </c>
      <c r="AB9" s="29"/>
      <c r="AC9" s="30"/>
      <c r="AD9" s="29"/>
      <c r="AE9" s="30"/>
      <c r="AF9" s="29"/>
      <c r="AG9" s="31">
        <f t="shared" ref="AG9:AG15" si="5">F9*H9</f>
        <v>0</v>
      </c>
      <c r="AH9" s="32">
        <f t="shared" ref="AH9:AH16" si="6">I9+J9+K9+L9+M9+N9+O9+P9+Q9+R9+S9+T9+U9+V9+W9+X9+Y9+Z9+AA9+AB9+AC9+AD9+AE9+AF9</f>
        <v>0</v>
      </c>
    </row>
    <row r="10" spans="1:34" ht="39.75" customHeight="1" thickBot="1" x14ac:dyDescent="0.3">
      <c r="A10" s="21">
        <f t="shared" si="4"/>
        <v>4</v>
      </c>
      <c r="B10" s="22" t="s">
        <v>31</v>
      </c>
      <c r="C10" s="23">
        <v>1411</v>
      </c>
      <c r="D10" s="23">
        <f t="shared" si="1"/>
        <v>16.331018518518519</v>
      </c>
      <c r="E10" s="23">
        <f t="shared" si="2"/>
        <v>1.0887345679012346</v>
      </c>
      <c r="F10" s="69">
        <v>0.59</v>
      </c>
      <c r="G10" s="23">
        <f t="shared" si="3"/>
        <v>0.64235339506172839</v>
      </c>
      <c r="H10" s="23">
        <v>2</v>
      </c>
      <c r="I10" s="24"/>
      <c r="J10" s="25"/>
      <c r="K10" s="24"/>
      <c r="L10" s="25"/>
      <c r="M10" s="26"/>
      <c r="N10" s="27"/>
      <c r="O10" s="26"/>
      <c r="P10" s="33">
        <f>G10*16*86.4</f>
        <v>887.98933333333343</v>
      </c>
      <c r="Q10" s="26"/>
      <c r="R10" s="33">
        <f>G10*16*86.4</f>
        <v>887.98933333333343</v>
      </c>
      <c r="S10" s="26"/>
      <c r="T10" s="27"/>
      <c r="U10" s="26"/>
      <c r="V10" s="27"/>
      <c r="W10" s="26"/>
      <c r="X10" s="27"/>
      <c r="Y10" s="26"/>
      <c r="Z10" s="27"/>
      <c r="AA10" s="26"/>
      <c r="AB10" s="29"/>
      <c r="AC10" s="30"/>
      <c r="AD10" s="29"/>
      <c r="AE10" s="30"/>
      <c r="AF10" s="29"/>
      <c r="AG10" s="31">
        <f t="shared" si="5"/>
        <v>1.18</v>
      </c>
      <c r="AH10" s="32">
        <f t="shared" si="6"/>
        <v>1775.9786666666669</v>
      </c>
    </row>
    <row r="11" spans="1:34" ht="39.75" customHeight="1" thickBot="1" x14ac:dyDescent="0.3">
      <c r="A11" s="21">
        <f t="shared" si="4"/>
        <v>5</v>
      </c>
      <c r="B11" s="22" t="s">
        <v>32</v>
      </c>
      <c r="C11" s="23">
        <v>1411</v>
      </c>
      <c r="D11" s="23">
        <f t="shared" si="1"/>
        <v>16.331018518518519</v>
      </c>
      <c r="E11" s="23">
        <f t="shared" si="2"/>
        <v>1.0887345679012346</v>
      </c>
      <c r="F11" s="69">
        <v>152.88999999999996</v>
      </c>
      <c r="G11" s="23">
        <f t="shared" si="3"/>
        <v>166.4566280864197</v>
      </c>
      <c r="H11" s="23">
        <v>4</v>
      </c>
      <c r="I11" s="24"/>
      <c r="J11" s="25"/>
      <c r="K11" s="24"/>
      <c r="L11" s="25"/>
      <c r="M11" s="26"/>
      <c r="N11" s="27"/>
      <c r="O11" s="26"/>
      <c r="P11" s="27"/>
      <c r="Q11" s="28">
        <f>G11*15*86.4</f>
        <v>215727.78999999995</v>
      </c>
      <c r="R11" s="27"/>
      <c r="S11" s="26"/>
      <c r="T11" s="16">
        <f>G11*16*86.4</f>
        <v>230109.64266666659</v>
      </c>
      <c r="U11" s="26"/>
      <c r="V11" s="27"/>
      <c r="W11" s="28">
        <f>G11*15*86.4</f>
        <v>215727.78999999995</v>
      </c>
      <c r="X11" s="27"/>
      <c r="Y11" s="28">
        <f>G11*15*86.4</f>
        <v>215727.78999999995</v>
      </c>
      <c r="Z11" s="27"/>
      <c r="AA11" s="26"/>
      <c r="AB11" s="29"/>
      <c r="AC11" s="30"/>
      <c r="AD11" s="29"/>
      <c r="AE11" s="30"/>
      <c r="AF11" s="29"/>
      <c r="AG11" s="31">
        <f t="shared" si="5"/>
        <v>611.55999999999983</v>
      </c>
      <c r="AH11" s="32">
        <f t="shared" si="6"/>
        <v>877293.01266666641</v>
      </c>
    </row>
    <row r="12" spans="1:34" ht="39.75" customHeight="1" x14ac:dyDescent="0.25">
      <c r="A12" s="21">
        <f t="shared" si="4"/>
        <v>6</v>
      </c>
      <c r="B12" s="22" t="s">
        <v>33</v>
      </c>
      <c r="C12" s="23">
        <v>1235</v>
      </c>
      <c r="D12" s="23">
        <f t="shared" si="1"/>
        <v>14.293981481481481</v>
      </c>
      <c r="E12" s="23">
        <f t="shared" si="2"/>
        <v>0.95293209876543206</v>
      </c>
      <c r="F12" s="69">
        <v>0.81</v>
      </c>
      <c r="G12" s="23">
        <f t="shared" si="3"/>
        <v>0.77187499999999998</v>
      </c>
      <c r="H12" s="23">
        <v>6</v>
      </c>
      <c r="I12" s="24"/>
      <c r="J12" s="25"/>
      <c r="K12" s="24"/>
      <c r="L12" s="25"/>
      <c r="M12" s="26"/>
      <c r="N12" s="27"/>
      <c r="O12" s="26"/>
      <c r="P12" s="33">
        <f>G12*16*86.4</f>
        <v>1067.04</v>
      </c>
      <c r="Q12" s="26"/>
      <c r="R12" s="33">
        <f>G12*16*86.4</f>
        <v>1067.04</v>
      </c>
      <c r="S12" s="28">
        <f>G12*15*86.4</f>
        <v>1000.35</v>
      </c>
      <c r="T12" s="27"/>
      <c r="U12" s="26"/>
      <c r="V12" s="16">
        <f>G12*16*86.4</f>
        <v>1067.04</v>
      </c>
      <c r="W12" s="28">
        <f>G12*15*86.4</f>
        <v>1000.35</v>
      </c>
      <c r="X12" s="27"/>
      <c r="Y12" s="28">
        <f>G12*15*86.4</f>
        <v>1000.35</v>
      </c>
      <c r="Z12" s="27"/>
      <c r="AA12" s="26"/>
      <c r="AB12" s="29"/>
      <c r="AC12" s="30"/>
      <c r="AD12" s="29"/>
      <c r="AE12" s="30"/>
      <c r="AF12" s="29"/>
      <c r="AG12" s="31">
        <f t="shared" si="5"/>
        <v>4.8600000000000003</v>
      </c>
      <c r="AH12" s="32">
        <f t="shared" si="6"/>
        <v>6202.17</v>
      </c>
    </row>
    <row r="13" spans="1:34" ht="39.75" customHeight="1" x14ac:dyDescent="0.25">
      <c r="A13" s="21">
        <f t="shared" si="4"/>
        <v>7</v>
      </c>
      <c r="B13" s="22" t="s">
        <v>34</v>
      </c>
      <c r="C13" s="23">
        <v>1411</v>
      </c>
      <c r="D13" s="23">
        <f t="shared" si="1"/>
        <v>16.331018518518519</v>
      </c>
      <c r="E13" s="23">
        <f t="shared" si="2"/>
        <v>1.0887345679012346</v>
      </c>
      <c r="F13" s="69">
        <v>11.73</v>
      </c>
      <c r="G13" s="23">
        <f t="shared" si="3"/>
        <v>12.770856481481482</v>
      </c>
      <c r="H13" s="23">
        <v>3</v>
      </c>
      <c r="I13" s="24"/>
      <c r="J13" s="25"/>
      <c r="K13" s="24"/>
      <c r="L13" s="25"/>
      <c r="M13" s="26"/>
      <c r="N13" s="27"/>
      <c r="O13" s="26"/>
      <c r="P13" s="33">
        <f>G13*16*86.4</f>
        <v>17654.432000000001</v>
      </c>
      <c r="Q13" s="26"/>
      <c r="R13" s="27"/>
      <c r="S13" s="26"/>
      <c r="T13" s="27"/>
      <c r="U13" s="28">
        <f>G13*15*86.4</f>
        <v>16551.030000000002</v>
      </c>
      <c r="V13" s="27"/>
      <c r="W13" s="28">
        <f>G13*15*86.4</f>
        <v>16551.030000000002</v>
      </c>
      <c r="X13" s="27"/>
      <c r="Y13" s="26"/>
      <c r="Z13" s="27"/>
      <c r="AA13" s="26"/>
      <c r="AB13" s="29"/>
      <c r="AC13" s="30"/>
      <c r="AD13" s="29"/>
      <c r="AE13" s="30"/>
      <c r="AF13" s="29"/>
      <c r="AG13" s="31">
        <f t="shared" si="5"/>
        <v>35.19</v>
      </c>
      <c r="AH13" s="32">
        <f t="shared" si="6"/>
        <v>50756.491999999998</v>
      </c>
    </row>
    <row r="14" spans="1:34" ht="39.75" customHeight="1" x14ac:dyDescent="0.25">
      <c r="A14" s="21">
        <f t="shared" si="4"/>
        <v>8</v>
      </c>
      <c r="B14" s="22" t="s">
        <v>35</v>
      </c>
      <c r="C14" s="23">
        <v>1411</v>
      </c>
      <c r="D14" s="23">
        <f t="shared" si="1"/>
        <v>16.331018518518519</v>
      </c>
      <c r="E14" s="23">
        <f t="shared" si="2"/>
        <v>1.0887345679012346</v>
      </c>
      <c r="F14" s="23"/>
      <c r="G14" s="23">
        <f t="shared" si="3"/>
        <v>0</v>
      </c>
      <c r="H14" s="23"/>
      <c r="I14" s="24"/>
      <c r="J14" s="25"/>
      <c r="K14" s="24"/>
      <c r="L14" s="25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9"/>
      <c r="AC14" s="30"/>
      <c r="AD14" s="29"/>
      <c r="AE14" s="30"/>
      <c r="AF14" s="29"/>
      <c r="AG14" s="31">
        <f t="shared" si="5"/>
        <v>0</v>
      </c>
      <c r="AH14" s="32">
        <f t="shared" si="6"/>
        <v>0</v>
      </c>
    </row>
    <row r="15" spans="1:34" ht="39.75" customHeight="1" x14ac:dyDescent="0.25">
      <c r="A15" s="21">
        <f t="shared" si="4"/>
        <v>9</v>
      </c>
      <c r="B15" s="22" t="s">
        <v>36</v>
      </c>
      <c r="C15" s="23">
        <v>1411</v>
      </c>
      <c r="D15" s="23">
        <f t="shared" si="1"/>
        <v>16.331018518518519</v>
      </c>
      <c r="E15" s="23">
        <f t="shared" si="2"/>
        <v>1.0887345679012346</v>
      </c>
      <c r="F15" s="69">
        <v>18.38</v>
      </c>
      <c r="G15" s="23">
        <f t="shared" si="3"/>
        <v>20.010941358024692</v>
      </c>
      <c r="H15" s="23">
        <v>6</v>
      </c>
      <c r="I15" s="24"/>
      <c r="J15" s="25"/>
      <c r="K15" s="24"/>
      <c r="L15" s="25"/>
      <c r="M15" s="26"/>
      <c r="N15" s="27"/>
      <c r="O15" s="28">
        <f>G15*15*86.4</f>
        <v>25934.18</v>
      </c>
      <c r="P15" s="27"/>
      <c r="Q15" s="28">
        <f>G15*15*86.4</f>
        <v>25934.18</v>
      </c>
      <c r="R15" s="27"/>
      <c r="S15" s="28">
        <f>G15*15*86.4</f>
        <v>25934.18</v>
      </c>
      <c r="T15" s="27"/>
      <c r="U15" s="28">
        <f>G15*15*86.4</f>
        <v>25934.18</v>
      </c>
      <c r="V15" s="27"/>
      <c r="W15" s="28">
        <f>G15*15*86.4</f>
        <v>25934.18</v>
      </c>
      <c r="X15" s="27"/>
      <c r="Y15" s="28">
        <f>G15*15*86.4</f>
        <v>25934.18</v>
      </c>
      <c r="Z15" s="27"/>
      <c r="AA15" s="26"/>
      <c r="AB15" s="29"/>
      <c r="AC15" s="30"/>
      <c r="AD15" s="29"/>
      <c r="AE15" s="30"/>
      <c r="AF15" s="29"/>
      <c r="AG15" s="31">
        <f t="shared" si="5"/>
        <v>110.28</v>
      </c>
      <c r="AH15" s="32">
        <f t="shared" si="6"/>
        <v>155605.07999999999</v>
      </c>
    </row>
    <row r="16" spans="1:34" ht="39.75" customHeight="1" thickBot="1" x14ac:dyDescent="0.3">
      <c r="A16" s="21">
        <f t="shared" si="4"/>
        <v>10</v>
      </c>
      <c r="B16" s="34" t="s">
        <v>37</v>
      </c>
      <c r="C16" s="35">
        <v>1411</v>
      </c>
      <c r="D16" s="35">
        <f t="shared" si="1"/>
        <v>16.331018518518519</v>
      </c>
      <c r="E16" s="35">
        <f t="shared" si="2"/>
        <v>1.0887345679012346</v>
      </c>
      <c r="F16" s="69">
        <v>1.2200000000000002</v>
      </c>
      <c r="G16" s="35">
        <f t="shared" si="3"/>
        <v>1.3282561728395064</v>
      </c>
      <c r="H16" s="35">
        <v>3</v>
      </c>
      <c r="I16" s="36"/>
      <c r="J16" s="37"/>
      <c r="K16" s="36"/>
      <c r="L16" s="37"/>
      <c r="M16" s="38"/>
      <c r="N16" s="39"/>
      <c r="O16" s="38"/>
      <c r="P16" s="39"/>
      <c r="Q16" s="38"/>
      <c r="R16" s="39"/>
      <c r="S16" s="40">
        <f>G16*15*86.4</f>
        <v>1721.4200000000003</v>
      </c>
      <c r="T16" s="39"/>
      <c r="U16" s="28">
        <f>G16*15*86.4</f>
        <v>1721.4200000000003</v>
      </c>
      <c r="V16" s="39"/>
      <c r="W16" s="28">
        <f>G16*15*86.4</f>
        <v>1721.4200000000003</v>
      </c>
      <c r="X16" s="39"/>
      <c r="Y16" s="38"/>
      <c r="Z16" s="39"/>
      <c r="AA16" s="38"/>
      <c r="AB16" s="41"/>
      <c r="AC16" s="42"/>
      <c r="AD16" s="41"/>
      <c r="AE16" s="42"/>
      <c r="AF16" s="41"/>
      <c r="AG16" s="43">
        <f>F16*H16</f>
        <v>3.6600000000000006</v>
      </c>
      <c r="AH16" s="44">
        <f t="shared" si="6"/>
        <v>5164.2600000000011</v>
      </c>
    </row>
    <row r="17" spans="1:34" ht="39.75" customHeight="1" x14ac:dyDescent="0.25">
      <c r="A17" s="21">
        <f t="shared" si="4"/>
        <v>11</v>
      </c>
      <c r="B17" s="68" t="s">
        <v>48</v>
      </c>
      <c r="C17" s="49"/>
      <c r="D17" s="49"/>
      <c r="E17" s="49"/>
      <c r="F17" s="49"/>
      <c r="G17" s="49"/>
      <c r="H17" s="49"/>
      <c r="I17" s="70" t="s">
        <v>49</v>
      </c>
      <c r="J17" s="71"/>
      <c r="K17" s="71"/>
      <c r="L17" s="71"/>
      <c r="M17" s="71"/>
      <c r="N17" s="71"/>
      <c r="O17" s="72" t="s">
        <v>50</v>
      </c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3"/>
      <c r="AB17" s="70" t="s">
        <v>49</v>
      </c>
      <c r="AC17" s="71"/>
      <c r="AD17" s="71"/>
      <c r="AE17" s="71"/>
      <c r="AF17" s="71"/>
      <c r="AG17" s="66"/>
      <c r="AH17" s="67"/>
    </row>
    <row r="18" spans="1:34" ht="39.75" customHeight="1" x14ac:dyDescent="0.25">
      <c r="A18" s="21">
        <f t="shared" si="4"/>
        <v>12</v>
      </c>
      <c r="B18" s="64" t="s">
        <v>38</v>
      </c>
      <c r="C18" s="45"/>
      <c r="D18" s="45"/>
      <c r="E18" s="45"/>
      <c r="F18" s="45"/>
      <c r="G18" s="45"/>
      <c r="H18" s="46"/>
      <c r="I18" s="47">
        <f>I7+I8+I9+I10+I11+I12+I13+I14+I15+I16+I24+I25+I26</f>
        <v>0</v>
      </c>
      <c r="J18" s="47">
        <f t="shared" ref="J18:AF18" si="7">J7+J8+J9+J10+J11+J12+J13+J14+J15+J16+J24+J25+J26</f>
        <v>0</v>
      </c>
      <c r="K18" s="47">
        <f t="shared" si="7"/>
        <v>0</v>
      </c>
      <c r="L18" s="47">
        <f t="shared" si="7"/>
        <v>0</v>
      </c>
      <c r="M18" s="47">
        <f t="shared" si="7"/>
        <v>0</v>
      </c>
      <c r="N18" s="47">
        <f t="shared" si="7"/>
        <v>0</v>
      </c>
      <c r="O18" s="47">
        <f t="shared" si="7"/>
        <v>651523.43000000017</v>
      </c>
      <c r="P18" s="47">
        <f t="shared" si="7"/>
        <v>19609.461333333333</v>
      </c>
      <c r="Q18" s="47">
        <f t="shared" si="7"/>
        <v>241661.96999999994</v>
      </c>
      <c r="R18" s="47">
        <f t="shared" si="7"/>
        <v>1955.0293333333334</v>
      </c>
      <c r="S18" s="47">
        <f t="shared" si="7"/>
        <v>629224.10000000021</v>
      </c>
      <c r="T18" s="47">
        <f t="shared" si="7"/>
        <v>256798.81599999993</v>
      </c>
      <c r="U18" s="47">
        <f t="shared" si="7"/>
        <v>644774.78000000026</v>
      </c>
      <c r="V18" s="47">
        <f t="shared" si="7"/>
        <v>27756.213333333344</v>
      </c>
      <c r="W18" s="47">
        <f t="shared" si="7"/>
        <v>861502.92000000016</v>
      </c>
      <c r="X18" s="47">
        <f t="shared" si="7"/>
        <v>0</v>
      </c>
      <c r="Y18" s="47">
        <f t="shared" si="7"/>
        <v>242662.31999999995</v>
      </c>
      <c r="Z18" s="47">
        <f t="shared" si="7"/>
        <v>0</v>
      </c>
      <c r="AA18" s="47">
        <f t="shared" si="7"/>
        <v>0</v>
      </c>
      <c r="AB18" s="47">
        <f t="shared" si="7"/>
        <v>0</v>
      </c>
      <c r="AC18" s="47">
        <f t="shared" si="7"/>
        <v>0</v>
      </c>
      <c r="AD18" s="47">
        <f t="shared" si="7"/>
        <v>0</v>
      </c>
      <c r="AE18" s="47">
        <f t="shared" si="7"/>
        <v>0</v>
      </c>
      <c r="AF18" s="47">
        <f t="shared" si="7"/>
        <v>0</v>
      </c>
      <c r="AG18" s="47">
        <f>AG7+AG8+AG9+AG10+AG11+AG12+AG13+AG14+AG15+AG16</f>
        <v>2772.6700000000005</v>
      </c>
      <c r="AH18" s="48">
        <f>I18+J18+K18+L18+M18+N18+O18+P18+Q18+R18+S18+T18+U18+V18+W18+X18+Y18+Z18+AA18+AB18+AC18+AD18+AE18+AF18</f>
        <v>3577469.0400000005</v>
      </c>
    </row>
    <row r="19" spans="1:34" ht="39.75" customHeight="1" x14ac:dyDescent="0.25">
      <c r="A19" s="21">
        <f t="shared" si="4"/>
        <v>13</v>
      </c>
      <c r="B19" s="22" t="s">
        <v>39</v>
      </c>
      <c r="C19" s="49"/>
      <c r="D19" s="49"/>
      <c r="E19" s="49"/>
      <c r="F19" s="49"/>
      <c r="G19" s="49"/>
      <c r="H19" s="49"/>
      <c r="I19" s="50">
        <v>0.9</v>
      </c>
      <c r="J19" s="51">
        <f>I19</f>
        <v>0.9</v>
      </c>
      <c r="K19" s="50">
        <v>0.9</v>
      </c>
      <c r="L19" s="51">
        <f t="shared" ref="L19:L22" si="8">K19</f>
        <v>0.9</v>
      </c>
      <c r="M19" s="50">
        <v>0.9</v>
      </c>
      <c r="N19" s="51">
        <f t="shared" ref="N19:N22" si="9">M19</f>
        <v>0.9</v>
      </c>
      <c r="O19" s="50">
        <v>0.9</v>
      </c>
      <c r="P19" s="51">
        <f t="shared" ref="P19:P22" si="10">O19</f>
        <v>0.9</v>
      </c>
      <c r="Q19" s="50">
        <v>0.9</v>
      </c>
      <c r="R19" s="51">
        <f t="shared" ref="R19:R22" si="11">Q19</f>
        <v>0.9</v>
      </c>
      <c r="S19" s="50">
        <v>0.9</v>
      </c>
      <c r="T19" s="51">
        <f t="shared" ref="T19:T22" si="12">S19</f>
        <v>0.9</v>
      </c>
      <c r="U19" s="50">
        <v>0.9</v>
      </c>
      <c r="V19" s="51">
        <f t="shared" ref="V19:V22" si="13">U19</f>
        <v>0.9</v>
      </c>
      <c r="W19" s="50">
        <v>0.9</v>
      </c>
      <c r="X19" s="51">
        <f t="shared" ref="X19:X22" si="14">W19</f>
        <v>0.9</v>
      </c>
      <c r="Y19" s="50">
        <v>0.9</v>
      </c>
      <c r="Z19" s="51">
        <f t="shared" ref="Z19:Z22" si="15">Y19</f>
        <v>0.9</v>
      </c>
      <c r="AA19" s="50">
        <v>0.9</v>
      </c>
      <c r="AB19" s="51">
        <f t="shared" ref="AB19:AB22" si="16">AA19</f>
        <v>0.9</v>
      </c>
      <c r="AC19" s="50">
        <v>0.9</v>
      </c>
      <c r="AD19" s="51">
        <f t="shared" ref="AD19:AD22" si="17">AC19</f>
        <v>0.9</v>
      </c>
      <c r="AE19" s="50">
        <v>0.9</v>
      </c>
      <c r="AF19" s="51">
        <f t="shared" ref="AF19:AF22" si="18">AE19</f>
        <v>0.9</v>
      </c>
      <c r="AG19" s="52"/>
      <c r="AH19" s="53"/>
    </row>
    <row r="20" spans="1:34" ht="39.75" customHeight="1" x14ac:dyDescent="0.25">
      <c r="A20" s="21">
        <f t="shared" si="4"/>
        <v>14</v>
      </c>
      <c r="B20" s="22" t="s">
        <v>40</v>
      </c>
      <c r="C20" s="54"/>
      <c r="D20" s="54"/>
      <c r="E20" s="54"/>
      <c r="F20" s="54"/>
      <c r="G20" s="55"/>
      <c r="H20" s="55"/>
      <c r="I20" s="56">
        <v>0.9</v>
      </c>
      <c r="J20" s="57">
        <f>I20</f>
        <v>0.9</v>
      </c>
      <c r="K20" s="56">
        <v>0.9</v>
      </c>
      <c r="L20" s="57">
        <f t="shared" si="8"/>
        <v>0.9</v>
      </c>
      <c r="M20" s="56">
        <v>0.9</v>
      </c>
      <c r="N20" s="57">
        <f t="shared" si="9"/>
        <v>0.9</v>
      </c>
      <c r="O20" s="56">
        <v>0.9</v>
      </c>
      <c r="P20" s="57">
        <f t="shared" si="10"/>
        <v>0.9</v>
      </c>
      <c r="Q20" s="56">
        <v>0.9</v>
      </c>
      <c r="R20" s="57">
        <f t="shared" si="11"/>
        <v>0.9</v>
      </c>
      <c r="S20" s="56">
        <v>0.9</v>
      </c>
      <c r="T20" s="57">
        <f t="shared" si="12"/>
        <v>0.9</v>
      </c>
      <c r="U20" s="56">
        <v>0.9</v>
      </c>
      <c r="V20" s="57">
        <f t="shared" si="13"/>
        <v>0.9</v>
      </c>
      <c r="W20" s="56">
        <v>0.9</v>
      </c>
      <c r="X20" s="57">
        <f t="shared" si="14"/>
        <v>0.9</v>
      </c>
      <c r="Y20" s="56">
        <v>0.9</v>
      </c>
      <c r="Z20" s="57">
        <f t="shared" si="15"/>
        <v>0.9</v>
      </c>
      <c r="AA20" s="56">
        <v>0.9</v>
      </c>
      <c r="AB20" s="57">
        <f t="shared" si="16"/>
        <v>0.9</v>
      </c>
      <c r="AC20" s="56">
        <v>0.9</v>
      </c>
      <c r="AD20" s="57">
        <f t="shared" si="17"/>
        <v>0.9</v>
      </c>
      <c r="AE20" s="56">
        <v>0.9</v>
      </c>
      <c r="AF20" s="57">
        <f t="shared" si="18"/>
        <v>0.9</v>
      </c>
      <c r="AG20" s="52"/>
      <c r="AH20" s="53"/>
    </row>
    <row r="21" spans="1:34" ht="39.75" customHeight="1" x14ac:dyDescent="0.25">
      <c r="A21" s="21">
        <f t="shared" si="4"/>
        <v>15</v>
      </c>
      <c r="B21" s="22" t="s">
        <v>41</v>
      </c>
      <c r="C21" s="49"/>
      <c r="D21" s="49"/>
      <c r="E21" s="49"/>
      <c r="F21" s="49"/>
      <c r="G21" s="49"/>
      <c r="H21" s="49"/>
      <c r="I21" s="52">
        <v>0.85</v>
      </c>
      <c r="J21" s="53">
        <f>I21</f>
        <v>0.85</v>
      </c>
      <c r="K21" s="52">
        <v>0.85</v>
      </c>
      <c r="L21" s="53">
        <f t="shared" si="8"/>
        <v>0.85</v>
      </c>
      <c r="M21" s="52">
        <v>0.85</v>
      </c>
      <c r="N21" s="53">
        <f t="shared" si="9"/>
        <v>0.85</v>
      </c>
      <c r="O21" s="52">
        <v>0.85</v>
      </c>
      <c r="P21" s="53">
        <f t="shared" si="10"/>
        <v>0.85</v>
      </c>
      <c r="Q21" s="52">
        <v>0.85</v>
      </c>
      <c r="R21" s="53">
        <f t="shared" si="11"/>
        <v>0.85</v>
      </c>
      <c r="S21" s="52">
        <v>0.85</v>
      </c>
      <c r="T21" s="53">
        <f t="shared" si="12"/>
        <v>0.85</v>
      </c>
      <c r="U21" s="52">
        <v>0.85</v>
      </c>
      <c r="V21" s="53">
        <f t="shared" si="13"/>
        <v>0.85</v>
      </c>
      <c r="W21" s="52">
        <v>0.85</v>
      </c>
      <c r="X21" s="53">
        <f t="shared" si="14"/>
        <v>0.85</v>
      </c>
      <c r="Y21" s="52">
        <v>0.85</v>
      </c>
      <c r="Z21" s="53">
        <f t="shared" si="15"/>
        <v>0.85</v>
      </c>
      <c r="AA21" s="52">
        <v>0.85</v>
      </c>
      <c r="AB21" s="53">
        <f t="shared" si="16"/>
        <v>0.85</v>
      </c>
      <c r="AC21" s="52">
        <v>0.85</v>
      </c>
      <c r="AD21" s="53">
        <f t="shared" si="17"/>
        <v>0.85</v>
      </c>
      <c r="AE21" s="52">
        <v>0.85</v>
      </c>
      <c r="AF21" s="53">
        <f t="shared" si="18"/>
        <v>0.85</v>
      </c>
      <c r="AG21" s="52"/>
      <c r="AH21" s="53"/>
    </row>
    <row r="22" spans="1:34" ht="39.75" customHeight="1" x14ac:dyDescent="0.25">
      <c r="A22" s="21">
        <f t="shared" si="4"/>
        <v>16</v>
      </c>
      <c r="B22" s="22" t="s">
        <v>42</v>
      </c>
      <c r="C22" s="49"/>
      <c r="D22" s="49"/>
      <c r="E22" s="49"/>
      <c r="F22" s="49"/>
      <c r="G22" s="49"/>
      <c r="H22" s="49"/>
      <c r="I22" s="52">
        <v>0.83</v>
      </c>
      <c r="J22" s="53">
        <f>I22</f>
        <v>0.83</v>
      </c>
      <c r="K22" s="52">
        <v>0.83</v>
      </c>
      <c r="L22" s="53">
        <f t="shared" si="8"/>
        <v>0.83</v>
      </c>
      <c r="M22" s="52">
        <v>0.83</v>
      </c>
      <c r="N22" s="53">
        <f t="shared" si="9"/>
        <v>0.83</v>
      </c>
      <c r="O22" s="52">
        <v>0.83</v>
      </c>
      <c r="P22" s="53">
        <f t="shared" si="10"/>
        <v>0.83</v>
      </c>
      <c r="Q22" s="52">
        <v>0.83</v>
      </c>
      <c r="R22" s="53">
        <f t="shared" si="11"/>
        <v>0.83</v>
      </c>
      <c r="S22" s="52">
        <v>0.83</v>
      </c>
      <c r="T22" s="53">
        <f t="shared" si="12"/>
        <v>0.83</v>
      </c>
      <c r="U22" s="52">
        <v>0.83</v>
      </c>
      <c r="V22" s="53">
        <f t="shared" si="13"/>
        <v>0.83</v>
      </c>
      <c r="W22" s="52">
        <v>0.83</v>
      </c>
      <c r="X22" s="53">
        <f t="shared" si="14"/>
        <v>0.83</v>
      </c>
      <c r="Y22" s="52">
        <v>0.83</v>
      </c>
      <c r="Z22" s="53">
        <f t="shared" si="15"/>
        <v>0.83</v>
      </c>
      <c r="AA22" s="52">
        <v>0.83</v>
      </c>
      <c r="AB22" s="53">
        <f t="shared" si="16"/>
        <v>0.83</v>
      </c>
      <c r="AC22" s="52">
        <v>0.83</v>
      </c>
      <c r="AD22" s="53">
        <f t="shared" si="17"/>
        <v>0.83</v>
      </c>
      <c r="AE22" s="52">
        <v>0.83</v>
      </c>
      <c r="AF22" s="53">
        <f t="shared" si="18"/>
        <v>0.83</v>
      </c>
      <c r="AG22" s="52"/>
      <c r="AH22" s="53"/>
    </row>
    <row r="23" spans="1:34" ht="39.75" customHeight="1" x14ac:dyDescent="0.25">
      <c r="A23" s="21">
        <f t="shared" si="4"/>
        <v>17</v>
      </c>
      <c r="B23" s="22" t="s">
        <v>43</v>
      </c>
      <c r="C23" s="49"/>
      <c r="D23" s="49"/>
      <c r="E23" s="49"/>
      <c r="F23" s="49"/>
      <c r="G23" s="49"/>
      <c r="H23" s="49"/>
      <c r="I23" s="52">
        <f>I19*I20*I21*I22</f>
        <v>0.57145499999999994</v>
      </c>
      <c r="J23" s="53">
        <f>J19*J20*J21*J22</f>
        <v>0.57145499999999994</v>
      </c>
      <c r="K23" s="52">
        <f t="shared" ref="K23:AF23" si="19">K19*K20*K21*K22</f>
        <v>0.57145499999999994</v>
      </c>
      <c r="L23" s="53">
        <f t="shared" si="19"/>
        <v>0.57145499999999994</v>
      </c>
      <c r="M23" s="52">
        <f t="shared" si="19"/>
        <v>0.57145499999999994</v>
      </c>
      <c r="N23" s="53">
        <f t="shared" si="19"/>
        <v>0.57145499999999994</v>
      </c>
      <c r="O23" s="52">
        <f>O19*O20*O21*O22</f>
        <v>0.57145499999999994</v>
      </c>
      <c r="P23" s="53">
        <f t="shared" si="19"/>
        <v>0.57145499999999994</v>
      </c>
      <c r="Q23" s="52">
        <f t="shared" si="19"/>
        <v>0.57145499999999994</v>
      </c>
      <c r="R23" s="53">
        <f t="shared" si="19"/>
        <v>0.57145499999999994</v>
      </c>
      <c r="S23" s="52">
        <f t="shared" si="19"/>
        <v>0.57145499999999994</v>
      </c>
      <c r="T23" s="53">
        <f t="shared" si="19"/>
        <v>0.57145499999999994</v>
      </c>
      <c r="U23" s="52">
        <f t="shared" si="19"/>
        <v>0.57145499999999994</v>
      </c>
      <c r="V23" s="53">
        <f t="shared" si="19"/>
        <v>0.57145499999999994</v>
      </c>
      <c r="W23" s="52">
        <f t="shared" si="19"/>
        <v>0.57145499999999994</v>
      </c>
      <c r="X23" s="53">
        <f t="shared" si="19"/>
        <v>0.57145499999999994</v>
      </c>
      <c r="Y23" s="52">
        <f t="shared" si="19"/>
        <v>0.57145499999999994</v>
      </c>
      <c r="Z23" s="53">
        <f t="shared" si="19"/>
        <v>0.57145499999999994</v>
      </c>
      <c r="AA23" s="52">
        <f t="shared" si="19"/>
        <v>0.57145499999999994</v>
      </c>
      <c r="AB23" s="53">
        <f t="shared" si="19"/>
        <v>0.57145499999999994</v>
      </c>
      <c r="AC23" s="52">
        <f t="shared" si="19"/>
        <v>0.57145499999999994</v>
      </c>
      <c r="AD23" s="53">
        <f t="shared" si="19"/>
        <v>0.57145499999999994</v>
      </c>
      <c r="AE23" s="52">
        <f t="shared" si="19"/>
        <v>0.57145499999999994</v>
      </c>
      <c r="AF23" s="53">
        <f t="shared" si="19"/>
        <v>0.57145499999999994</v>
      </c>
      <c r="AG23" s="52"/>
      <c r="AH23" s="53"/>
    </row>
    <row r="24" spans="1:34" ht="39.75" customHeight="1" x14ac:dyDescent="0.25">
      <c r="A24" s="21">
        <f t="shared" si="4"/>
        <v>18</v>
      </c>
      <c r="B24" s="22" t="s">
        <v>51</v>
      </c>
      <c r="C24" s="49"/>
      <c r="D24" s="49"/>
      <c r="E24" s="49"/>
      <c r="F24" s="49"/>
      <c r="G24" s="49"/>
      <c r="H24" s="49"/>
      <c r="I24" s="52"/>
      <c r="J24" s="53"/>
      <c r="K24" s="52"/>
      <c r="L24" s="53"/>
      <c r="M24" s="52"/>
      <c r="N24" s="53"/>
      <c r="O24" s="52"/>
      <c r="P24" s="53"/>
      <c r="Q24" s="52"/>
      <c r="R24" s="53"/>
      <c r="S24" s="52"/>
      <c r="T24" s="53"/>
      <c r="U24" s="52"/>
      <c r="V24" s="53"/>
      <c r="W24" s="52"/>
      <c r="X24" s="53"/>
      <c r="Y24" s="52"/>
      <c r="Z24" s="53"/>
      <c r="AA24" s="52"/>
      <c r="AB24" s="53"/>
      <c r="AC24" s="52"/>
      <c r="AD24" s="53"/>
      <c r="AE24" s="52"/>
      <c r="AF24" s="53"/>
      <c r="AG24" s="96" t="s">
        <v>54</v>
      </c>
      <c r="AH24" s="97"/>
    </row>
    <row r="25" spans="1:34" ht="39.75" customHeight="1" x14ac:dyDescent="0.25">
      <c r="A25" s="21">
        <f t="shared" si="4"/>
        <v>19</v>
      </c>
      <c r="B25" s="22" t="s">
        <v>52</v>
      </c>
      <c r="C25" s="49"/>
      <c r="D25" s="49"/>
      <c r="E25" s="49"/>
      <c r="F25" s="49"/>
      <c r="G25" s="49"/>
      <c r="H25" s="49"/>
      <c r="I25" s="52"/>
      <c r="J25" s="53"/>
      <c r="K25" s="52"/>
      <c r="L25" s="53"/>
      <c r="M25" s="52"/>
      <c r="N25" s="53"/>
      <c r="O25" s="52"/>
      <c r="P25" s="53"/>
      <c r="Q25" s="52"/>
      <c r="R25" s="53"/>
      <c r="S25" s="52"/>
      <c r="T25" s="53"/>
      <c r="U25" s="52"/>
      <c r="V25" s="53"/>
      <c r="W25" s="52"/>
      <c r="X25" s="53"/>
      <c r="Y25" s="52"/>
      <c r="Z25" s="53"/>
      <c r="AA25" s="52"/>
      <c r="AB25" s="53"/>
      <c r="AC25" s="52"/>
      <c r="AD25" s="53"/>
      <c r="AE25" s="52"/>
      <c r="AF25" s="53"/>
      <c r="AG25" s="98"/>
      <c r="AH25" s="99"/>
    </row>
    <row r="26" spans="1:34" ht="39.75" customHeight="1" x14ac:dyDescent="0.25">
      <c r="A26" s="21">
        <f t="shared" si="4"/>
        <v>20</v>
      </c>
      <c r="B26" s="22" t="s">
        <v>53</v>
      </c>
      <c r="C26" s="49"/>
      <c r="D26" s="49"/>
      <c r="E26" s="49"/>
      <c r="F26" s="49"/>
      <c r="G26" s="49"/>
      <c r="H26" s="49"/>
      <c r="I26" s="52"/>
      <c r="J26" s="53"/>
      <c r="K26" s="52"/>
      <c r="L26" s="53"/>
      <c r="M26" s="52"/>
      <c r="N26" s="53"/>
      <c r="O26" s="52"/>
      <c r="P26" s="53"/>
      <c r="Q26" s="52"/>
      <c r="R26" s="53"/>
      <c r="S26" s="52"/>
      <c r="T26" s="53"/>
      <c r="U26" s="52"/>
      <c r="V26" s="53"/>
      <c r="W26" s="52"/>
      <c r="X26" s="53"/>
      <c r="Y26" s="52"/>
      <c r="Z26" s="53"/>
      <c r="AA26" s="52"/>
      <c r="AB26" s="53"/>
      <c r="AC26" s="52"/>
      <c r="AD26" s="53"/>
      <c r="AE26" s="52"/>
      <c r="AF26" s="53"/>
      <c r="AG26" s="100"/>
      <c r="AH26" s="101"/>
    </row>
    <row r="27" spans="1:34" ht="39.75" customHeight="1" x14ac:dyDescent="0.25">
      <c r="A27" s="21">
        <f t="shared" si="4"/>
        <v>21</v>
      </c>
      <c r="B27" s="22" t="s">
        <v>44</v>
      </c>
      <c r="C27" s="49"/>
      <c r="D27" s="49"/>
      <c r="E27" s="49"/>
      <c r="F27" s="49"/>
      <c r="G27" s="49"/>
      <c r="H27" s="49"/>
      <c r="I27" s="58">
        <f>I18/I23</f>
        <v>0</v>
      </c>
      <c r="J27" s="59">
        <f>J18/J23</f>
        <v>0</v>
      </c>
      <c r="K27" s="58">
        <f t="shared" ref="K27:AE27" si="20">K18/K23</f>
        <v>0</v>
      </c>
      <c r="L27" s="59">
        <f t="shared" si="20"/>
        <v>0</v>
      </c>
      <c r="M27" s="58">
        <f t="shared" si="20"/>
        <v>0</v>
      </c>
      <c r="N27" s="59">
        <f t="shared" si="20"/>
        <v>0</v>
      </c>
      <c r="O27" s="58">
        <f>O18/O23</f>
        <v>1140113.2722611583</v>
      </c>
      <c r="P27" s="59">
        <f t="shared" si="20"/>
        <v>34314.970265958538</v>
      </c>
      <c r="Q27" s="58">
        <f t="shared" si="20"/>
        <v>422888.88888888882</v>
      </c>
      <c r="R27" s="59">
        <f t="shared" si="20"/>
        <v>3421.143105464706</v>
      </c>
      <c r="S27" s="58">
        <f t="shared" si="20"/>
        <v>1101091.2495297098</v>
      </c>
      <c r="T27" s="59">
        <f t="shared" si="20"/>
        <v>449377.14430707571</v>
      </c>
      <c r="U27" s="58">
        <f t="shared" si="20"/>
        <v>1128303.6809547564</v>
      </c>
      <c r="V27" s="59">
        <f t="shared" si="20"/>
        <v>48571.126918713366</v>
      </c>
      <c r="W27" s="58">
        <f t="shared" si="20"/>
        <v>1507560.3853321788</v>
      </c>
      <c r="X27" s="59">
        <f t="shared" si="20"/>
        <v>0</v>
      </c>
      <c r="Y27" s="58">
        <f t="shared" si="20"/>
        <v>424639.42042680521</v>
      </c>
      <c r="Z27" s="59">
        <f t="shared" si="20"/>
        <v>0</v>
      </c>
      <c r="AA27" s="58">
        <f t="shared" si="20"/>
        <v>0</v>
      </c>
      <c r="AB27" s="59">
        <f t="shared" si="20"/>
        <v>0</v>
      </c>
      <c r="AC27" s="58">
        <f t="shared" si="20"/>
        <v>0</v>
      </c>
      <c r="AD27" s="59">
        <f t="shared" si="20"/>
        <v>0</v>
      </c>
      <c r="AE27" s="58">
        <f t="shared" si="20"/>
        <v>0</v>
      </c>
      <c r="AF27" s="59">
        <f>AF18/AF23</f>
        <v>0</v>
      </c>
      <c r="AG27" s="58"/>
      <c r="AH27" s="59">
        <f>I27+J27+K27+L27+M27+N27+O27+P27+Q27+R27+S27+T27+U27+V27+W27+X27+Y27+Z27+AA27+AB27+AC27+AD27+AE27+AF27</f>
        <v>6260281.2819907097</v>
      </c>
    </row>
    <row r="28" spans="1:34" ht="39.75" customHeight="1" thickBot="1" x14ac:dyDescent="0.3">
      <c r="A28" s="21">
        <f t="shared" si="4"/>
        <v>22</v>
      </c>
      <c r="B28" s="34" t="s">
        <v>45</v>
      </c>
      <c r="C28" s="60"/>
      <c r="D28" s="60"/>
      <c r="E28" s="60"/>
      <c r="F28" s="60"/>
      <c r="G28" s="60"/>
      <c r="H28" s="60"/>
      <c r="I28" s="61">
        <f>I27/(15*86400)</f>
        <v>0</v>
      </c>
      <c r="J28" s="62">
        <f>J27/(15*86400)</f>
        <v>0</v>
      </c>
      <c r="K28" s="61">
        <f t="shared" ref="K28:AF28" si="21">K27/(15*86400)</f>
        <v>0</v>
      </c>
      <c r="L28" s="62">
        <f t="shared" si="21"/>
        <v>0</v>
      </c>
      <c r="M28" s="61">
        <f t="shared" si="21"/>
        <v>0</v>
      </c>
      <c r="N28" s="62">
        <f t="shared" si="21"/>
        <v>0</v>
      </c>
      <c r="O28" s="61">
        <f t="shared" si="21"/>
        <v>0.87971703106570864</v>
      </c>
      <c r="P28" s="62">
        <f t="shared" si="21"/>
        <v>2.6477600513856898E-2</v>
      </c>
      <c r="Q28" s="61">
        <f t="shared" si="21"/>
        <v>0.32630315500685864</v>
      </c>
      <c r="R28" s="62">
        <f t="shared" si="21"/>
        <v>2.6397709147104212E-3</v>
      </c>
      <c r="S28" s="61">
        <f t="shared" si="21"/>
        <v>0.84960744562477608</v>
      </c>
      <c r="T28" s="62">
        <f t="shared" si="21"/>
        <v>0.34674162369373124</v>
      </c>
      <c r="U28" s="61">
        <f t="shared" si="21"/>
        <v>0.87060469209471947</v>
      </c>
      <c r="V28" s="62">
        <f t="shared" si="21"/>
        <v>3.7477721387896117E-2</v>
      </c>
      <c r="W28" s="61">
        <f t="shared" si="21"/>
        <v>1.1632410380649527</v>
      </c>
      <c r="X28" s="62">
        <f t="shared" si="21"/>
        <v>0</v>
      </c>
      <c r="Y28" s="61">
        <f t="shared" si="21"/>
        <v>0.32765387378611516</v>
      </c>
      <c r="Z28" s="62">
        <f t="shared" si="21"/>
        <v>0</v>
      </c>
      <c r="AA28" s="61">
        <f t="shared" si="21"/>
        <v>0</v>
      </c>
      <c r="AB28" s="62">
        <f t="shared" si="21"/>
        <v>0</v>
      </c>
      <c r="AC28" s="61">
        <f t="shared" si="21"/>
        <v>0</v>
      </c>
      <c r="AD28" s="62">
        <f t="shared" si="21"/>
        <v>0</v>
      </c>
      <c r="AE28" s="61">
        <f t="shared" si="21"/>
        <v>0</v>
      </c>
      <c r="AF28" s="62">
        <f t="shared" si="21"/>
        <v>0</v>
      </c>
      <c r="AG28" s="61"/>
      <c r="AH28" s="62"/>
    </row>
  </sheetData>
  <mergeCells count="28">
    <mergeCell ref="AG24:AH26"/>
    <mergeCell ref="AG4:AH4"/>
    <mergeCell ref="S4:T4"/>
    <mergeCell ref="U4:V4"/>
    <mergeCell ref="W4:X4"/>
    <mergeCell ref="Y4:Z4"/>
    <mergeCell ref="AA4:AB4"/>
    <mergeCell ref="AC4:AD4"/>
    <mergeCell ref="I4:J4"/>
    <mergeCell ref="K4:L4"/>
    <mergeCell ref="M4:N4"/>
    <mergeCell ref="O4:P4"/>
    <mergeCell ref="AE4:AF4"/>
    <mergeCell ref="I17:N17"/>
    <mergeCell ref="O17:AA17"/>
    <mergeCell ref="AB17:AF17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scale="2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F8F71-CF29-4DC1-913D-3C766F2BC03E}">
  <dimension ref="A1:AH28"/>
  <sheetViews>
    <sheetView zoomScale="55" zoomScaleNormal="55" workbookViewId="0">
      <selection activeCell="S42" sqref="S4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1.140625" style="63" bestFit="1" customWidth="1"/>
    <col min="13" max="14" width="11.140625" style="1" bestFit="1" customWidth="1"/>
    <col min="15" max="15" width="15.85546875" style="1" bestFit="1" customWidth="1"/>
    <col min="16" max="16" width="14.7109375" style="1" bestFit="1" customWidth="1"/>
    <col min="17" max="17" width="16.5703125" style="1" bestFit="1" customWidth="1"/>
    <col min="18" max="18" width="14.7109375" style="1" bestFit="1" customWidth="1"/>
    <col min="19" max="19" width="15.85546875" style="1" bestFit="1" customWidth="1"/>
    <col min="20" max="21" width="16.5703125" style="1" bestFit="1" customWidth="1"/>
    <col min="22" max="22" width="14.7109375" style="1" bestFit="1" customWidth="1"/>
    <col min="23" max="23" width="16.5703125" style="1" bestFit="1" customWidth="1"/>
    <col min="24" max="24" width="11.140625" style="1" bestFit="1" customWidth="1"/>
    <col min="25" max="25" width="16.5703125" style="1" bestFit="1" customWidth="1"/>
    <col min="26" max="28" width="11.140625" style="1" bestFit="1" customWidth="1"/>
    <col min="29" max="32" width="12.85546875" style="1" customWidth="1"/>
    <col min="33" max="33" width="11.28515625" style="63" customWidth="1"/>
    <col min="34" max="34" width="15.5703125" style="63" bestFit="1" customWidth="1"/>
    <col min="35" max="16384" width="9.140625" style="1"/>
  </cols>
  <sheetData>
    <row r="1" spans="1:34" ht="19.5" x14ac:dyDescent="0.35">
      <c r="A1" s="76" t="s">
        <v>58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8"/>
    </row>
    <row r="2" spans="1:34" ht="18" x14ac:dyDescent="0.25">
      <c r="A2" s="79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1"/>
    </row>
    <row r="3" spans="1:34" ht="18.75" thickBot="1" x14ac:dyDescent="0.3">
      <c r="A3" s="82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4"/>
    </row>
    <row r="4" spans="1:34" ht="18.75" thickBot="1" x14ac:dyDescent="0.3">
      <c r="A4" s="85" t="s">
        <v>2</v>
      </c>
      <c r="B4" s="87" t="s">
        <v>3</v>
      </c>
      <c r="C4" s="87" t="s">
        <v>4</v>
      </c>
      <c r="D4" s="89" t="s">
        <v>5</v>
      </c>
      <c r="E4" s="89" t="s">
        <v>6</v>
      </c>
      <c r="F4" s="89" t="s">
        <v>7</v>
      </c>
      <c r="G4" s="89" t="s">
        <v>8</v>
      </c>
      <c r="H4" s="89" t="s">
        <v>9</v>
      </c>
      <c r="I4" s="91" t="s">
        <v>10</v>
      </c>
      <c r="J4" s="92"/>
      <c r="K4" s="91" t="s">
        <v>11</v>
      </c>
      <c r="L4" s="93"/>
      <c r="M4" s="74" t="s">
        <v>12</v>
      </c>
      <c r="N4" s="75"/>
      <c r="O4" s="74" t="s">
        <v>13</v>
      </c>
      <c r="P4" s="75"/>
      <c r="Q4" s="74" t="s">
        <v>14</v>
      </c>
      <c r="R4" s="75"/>
      <c r="S4" s="74" t="s">
        <v>15</v>
      </c>
      <c r="T4" s="75"/>
      <c r="U4" s="74" t="s">
        <v>16</v>
      </c>
      <c r="V4" s="75"/>
      <c r="W4" s="74" t="s">
        <v>17</v>
      </c>
      <c r="X4" s="75"/>
      <c r="Y4" s="74" t="s">
        <v>18</v>
      </c>
      <c r="Z4" s="75"/>
      <c r="AA4" s="74" t="s">
        <v>19</v>
      </c>
      <c r="AB4" s="75"/>
      <c r="AC4" s="74" t="s">
        <v>20</v>
      </c>
      <c r="AD4" s="75"/>
      <c r="AE4" s="74" t="s">
        <v>21</v>
      </c>
      <c r="AF4" s="75"/>
      <c r="AG4" s="94" t="s">
        <v>22</v>
      </c>
      <c r="AH4" s="95"/>
    </row>
    <row r="5" spans="1:34" ht="30.75" thickBot="1" x14ac:dyDescent="0.3">
      <c r="A5" s="86"/>
      <c r="B5" s="88"/>
      <c r="C5" s="88"/>
      <c r="D5" s="88"/>
      <c r="E5" s="88"/>
      <c r="F5" s="90"/>
      <c r="G5" s="88"/>
      <c r="H5" s="90"/>
      <c r="I5" s="2" t="s">
        <v>23</v>
      </c>
      <c r="J5" s="3" t="s">
        <v>24</v>
      </c>
      <c r="K5" s="2" t="s">
        <v>23</v>
      </c>
      <c r="L5" s="4" t="s">
        <v>24</v>
      </c>
      <c r="M5" s="2" t="s">
        <v>23</v>
      </c>
      <c r="N5" s="3" t="s">
        <v>24</v>
      </c>
      <c r="O5" s="2" t="s">
        <v>23</v>
      </c>
      <c r="P5" s="3" t="s">
        <v>25</v>
      </c>
      <c r="Q5" s="2" t="s">
        <v>23</v>
      </c>
      <c r="R5" s="5" t="s">
        <v>24</v>
      </c>
      <c r="S5" s="2" t="s">
        <v>23</v>
      </c>
      <c r="T5" s="3" t="s">
        <v>25</v>
      </c>
      <c r="U5" s="2" t="s">
        <v>23</v>
      </c>
      <c r="V5" s="3" t="s">
        <v>24</v>
      </c>
      <c r="W5" s="2" t="s">
        <v>23</v>
      </c>
      <c r="X5" s="3" t="s">
        <v>24</v>
      </c>
      <c r="Y5" s="2" t="s">
        <v>23</v>
      </c>
      <c r="Z5" s="3" t="s">
        <v>25</v>
      </c>
      <c r="AA5" s="2" t="s">
        <v>23</v>
      </c>
      <c r="AB5" s="3" t="s">
        <v>24</v>
      </c>
      <c r="AC5" s="2" t="s">
        <v>23</v>
      </c>
      <c r="AD5" s="3" t="s">
        <v>25</v>
      </c>
      <c r="AE5" s="2" t="s">
        <v>23</v>
      </c>
      <c r="AF5" s="3" t="s">
        <v>24</v>
      </c>
      <c r="AG5" s="6" t="s">
        <v>26</v>
      </c>
      <c r="AH5" s="6" t="s">
        <v>27</v>
      </c>
    </row>
    <row r="6" spans="1:34" ht="15.75" thickBot="1" x14ac:dyDescent="0.3">
      <c r="A6" s="7">
        <v>1</v>
      </c>
      <c r="B6" s="7">
        <f>A6+1</f>
        <v>2</v>
      </c>
      <c r="C6" s="7">
        <f t="shared" ref="C6:AH6" si="0">B6+1</f>
        <v>3</v>
      </c>
      <c r="D6" s="7">
        <f t="shared" si="0"/>
        <v>4</v>
      </c>
      <c r="E6" s="7">
        <f t="shared" si="0"/>
        <v>5</v>
      </c>
      <c r="F6" s="7">
        <f t="shared" si="0"/>
        <v>6</v>
      </c>
      <c r="G6" s="7">
        <f t="shared" si="0"/>
        <v>7</v>
      </c>
      <c r="H6" s="7">
        <f t="shared" si="0"/>
        <v>8</v>
      </c>
      <c r="I6" s="7">
        <f t="shared" si="0"/>
        <v>9</v>
      </c>
      <c r="J6" s="7">
        <f t="shared" si="0"/>
        <v>10</v>
      </c>
      <c r="K6" s="7">
        <f t="shared" si="0"/>
        <v>11</v>
      </c>
      <c r="L6" s="7">
        <f t="shared" si="0"/>
        <v>12</v>
      </c>
      <c r="M6" s="7">
        <f t="shared" si="0"/>
        <v>13</v>
      </c>
      <c r="N6" s="7">
        <f t="shared" si="0"/>
        <v>14</v>
      </c>
      <c r="O6" s="7">
        <f t="shared" si="0"/>
        <v>15</v>
      </c>
      <c r="P6" s="7">
        <f t="shared" si="0"/>
        <v>16</v>
      </c>
      <c r="Q6" s="7">
        <f t="shared" si="0"/>
        <v>17</v>
      </c>
      <c r="R6" s="7">
        <f t="shared" si="0"/>
        <v>18</v>
      </c>
      <c r="S6" s="7">
        <f t="shared" si="0"/>
        <v>19</v>
      </c>
      <c r="T6" s="7">
        <f t="shared" si="0"/>
        <v>20</v>
      </c>
      <c r="U6" s="7">
        <f t="shared" si="0"/>
        <v>21</v>
      </c>
      <c r="V6" s="7">
        <f t="shared" si="0"/>
        <v>22</v>
      </c>
      <c r="W6" s="7">
        <f t="shared" si="0"/>
        <v>23</v>
      </c>
      <c r="X6" s="7">
        <f t="shared" si="0"/>
        <v>24</v>
      </c>
      <c r="Y6" s="7">
        <f t="shared" si="0"/>
        <v>25</v>
      </c>
      <c r="Z6" s="7">
        <f t="shared" si="0"/>
        <v>26</v>
      </c>
      <c r="AA6" s="7">
        <f t="shared" si="0"/>
        <v>27</v>
      </c>
      <c r="AB6" s="7">
        <f t="shared" si="0"/>
        <v>28</v>
      </c>
      <c r="AC6" s="7">
        <f t="shared" si="0"/>
        <v>29</v>
      </c>
      <c r="AD6" s="7">
        <f t="shared" si="0"/>
        <v>30</v>
      </c>
      <c r="AE6" s="7">
        <f t="shared" si="0"/>
        <v>31</v>
      </c>
      <c r="AF6" s="7">
        <f t="shared" si="0"/>
        <v>32</v>
      </c>
      <c r="AG6" s="7">
        <f t="shared" si="0"/>
        <v>33</v>
      </c>
      <c r="AH6" s="7">
        <f t="shared" si="0"/>
        <v>34</v>
      </c>
    </row>
    <row r="7" spans="1:34" ht="31.5" customHeight="1" x14ac:dyDescent="0.25">
      <c r="A7" s="8">
        <v>1</v>
      </c>
      <c r="B7" s="9" t="s">
        <v>28</v>
      </c>
      <c r="C7" s="10">
        <v>1235</v>
      </c>
      <c r="D7" s="10">
        <f>C7/86.4</f>
        <v>14.293981481481481</v>
      </c>
      <c r="E7" s="10">
        <f>D7/15</f>
        <v>0.95293209876543206</v>
      </c>
      <c r="F7" s="10">
        <v>9.58</v>
      </c>
      <c r="G7" s="10">
        <f>E7*F7</f>
        <v>9.1290895061728392</v>
      </c>
      <c r="H7" s="10">
        <v>3</v>
      </c>
      <c r="I7" s="11"/>
      <c r="J7" s="12"/>
      <c r="K7" s="11"/>
      <c r="L7" s="12"/>
      <c r="M7" s="13"/>
      <c r="N7" s="14"/>
      <c r="O7" s="15">
        <f>G7*15*86.4</f>
        <v>11831.3</v>
      </c>
      <c r="P7" s="14"/>
      <c r="Q7" s="13"/>
      <c r="R7" s="14"/>
      <c r="S7" s="13"/>
      <c r="T7" s="16">
        <f>G7*16*86.4</f>
        <v>12620.053333333333</v>
      </c>
      <c r="U7" s="13"/>
      <c r="V7" s="16">
        <f>G7*16*86.4</f>
        <v>12620.053333333333</v>
      </c>
      <c r="W7" s="13"/>
      <c r="X7" s="14"/>
      <c r="Y7" s="13"/>
      <c r="Z7" s="14"/>
      <c r="AA7" s="13"/>
      <c r="AB7" s="17"/>
      <c r="AC7" s="18"/>
      <c r="AD7" s="17"/>
      <c r="AE7" s="18"/>
      <c r="AF7" s="17"/>
      <c r="AG7" s="19">
        <f>F7*H7</f>
        <v>28.740000000000002</v>
      </c>
      <c r="AH7" s="20">
        <f>I7+J7+K7+L7+M7+N7+O7+P7+Q7+R7+S7+T7+U7+V7+W7+X7+Y7+Z7+AA7+AB7+AC7+AD7+AE7+AF7</f>
        <v>37071.406666666662</v>
      </c>
    </row>
    <row r="8" spans="1:34" ht="31.5" customHeight="1" x14ac:dyDescent="0.25">
      <c r="A8" s="21">
        <f>A7+1</f>
        <v>2</v>
      </c>
      <c r="B8" s="22" t="s">
        <v>29</v>
      </c>
      <c r="C8" s="23">
        <v>1235</v>
      </c>
      <c r="D8" s="23">
        <f t="shared" ref="D8:D16" si="1">C8/86.4</f>
        <v>14.293981481481481</v>
      </c>
      <c r="E8" s="23">
        <f t="shared" ref="E8:E16" si="2">D8/15</f>
        <v>0.95293209876543206</v>
      </c>
      <c r="F8" s="23">
        <v>210.63</v>
      </c>
      <c r="G8" s="23">
        <f t="shared" ref="G8:G16" si="3">E8*F8</f>
        <v>200.71608796296294</v>
      </c>
      <c r="H8" s="23">
        <v>4</v>
      </c>
      <c r="I8" s="24"/>
      <c r="J8" s="25"/>
      <c r="K8" s="24"/>
      <c r="L8" s="25"/>
      <c r="M8" s="26"/>
      <c r="N8" s="27"/>
      <c r="O8" s="28">
        <f>G8*15*86.4</f>
        <v>260128.05000000002</v>
      </c>
      <c r="P8" s="27"/>
      <c r="Q8" s="26"/>
      <c r="R8" s="27"/>
      <c r="S8" s="28">
        <f>G8*15*86.4</f>
        <v>260128.05000000002</v>
      </c>
      <c r="T8" s="27"/>
      <c r="U8" s="28">
        <f>G8*15*86.4</f>
        <v>260128.05000000002</v>
      </c>
      <c r="V8" s="27"/>
      <c r="W8" s="28">
        <f>G8*15*86.4</f>
        <v>260128.05000000002</v>
      </c>
      <c r="X8" s="27"/>
      <c r="Y8" s="26"/>
      <c r="Z8" s="27"/>
      <c r="AA8" s="26"/>
      <c r="AB8" s="29"/>
      <c r="AC8" s="30"/>
      <c r="AD8" s="29"/>
      <c r="AE8" s="30"/>
      <c r="AF8" s="29"/>
      <c r="AG8" s="31">
        <f>F8*H8</f>
        <v>842.52</v>
      </c>
      <c r="AH8" s="32">
        <f>I8+J8+K8+L8+M8+N8+O8+P8+Q8+R8+S8+T8+U8+V8+W8+X8+Y8+Z8+AA8+AB8+AC8+AD8+AE8+AF8</f>
        <v>1040512.2000000001</v>
      </c>
    </row>
    <row r="9" spans="1:34" ht="31.5" customHeight="1" x14ac:dyDescent="0.25">
      <c r="A9" s="21">
        <f t="shared" ref="A9:A28" si="4">A8+1</f>
        <v>3</v>
      </c>
      <c r="B9" s="22" t="s">
        <v>30</v>
      </c>
      <c r="C9" s="23">
        <v>1411</v>
      </c>
      <c r="D9" s="23">
        <f t="shared" si="1"/>
        <v>16.331018518518519</v>
      </c>
      <c r="E9" s="23">
        <f t="shared" si="2"/>
        <v>1.0887345679012346</v>
      </c>
      <c r="F9" s="23"/>
      <c r="G9" s="23">
        <f t="shared" si="3"/>
        <v>0</v>
      </c>
      <c r="H9" s="23">
        <v>2</v>
      </c>
      <c r="I9" s="24"/>
      <c r="J9" s="25"/>
      <c r="K9" s="24"/>
      <c r="L9" s="25"/>
      <c r="M9" s="26"/>
      <c r="N9" s="27"/>
      <c r="O9" s="26"/>
      <c r="P9" s="27"/>
      <c r="Q9" s="26"/>
      <c r="R9" s="33">
        <f>G9*16*86.47</f>
        <v>0</v>
      </c>
      <c r="S9" s="26"/>
      <c r="T9" s="27"/>
      <c r="U9" s="26"/>
      <c r="V9" s="27"/>
      <c r="W9" s="26"/>
      <c r="X9" s="27"/>
      <c r="Y9" s="26"/>
      <c r="Z9" s="27"/>
      <c r="AA9" s="28">
        <f>G9*15*86.4</f>
        <v>0</v>
      </c>
      <c r="AB9" s="29"/>
      <c r="AC9" s="30"/>
      <c r="AD9" s="29"/>
      <c r="AE9" s="30"/>
      <c r="AF9" s="29"/>
      <c r="AG9" s="31">
        <f t="shared" ref="AG9:AG15" si="5">F9*H9</f>
        <v>0</v>
      </c>
      <c r="AH9" s="32">
        <f t="shared" ref="AH9:AH16" si="6">I9+J9+K9+L9+M9+N9+O9+P9+Q9+R9+S9+T9+U9+V9+W9+X9+Y9+Z9+AA9+AB9+AC9+AD9+AE9+AF9</f>
        <v>0</v>
      </c>
    </row>
    <row r="10" spans="1:34" ht="31.5" customHeight="1" thickBot="1" x14ac:dyDescent="0.3">
      <c r="A10" s="21">
        <f t="shared" si="4"/>
        <v>4</v>
      </c>
      <c r="B10" s="22" t="s">
        <v>31</v>
      </c>
      <c r="C10" s="23">
        <v>1411</v>
      </c>
      <c r="D10" s="23">
        <f t="shared" si="1"/>
        <v>16.331018518518519</v>
      </c>
      <c r="E10" s="23">
        <f t="shared" si="2"/>
        <v>1.0887345679012346</v>
      </c>
      <c r="F10" s="23"/>
      <c r="G10" s="23">
        <f t="shared" si="3"/>
        <v>0</v>
      </c>
      <c r="H10" s="23">
        <v>2</v>
      </c>
      <c r="I10" s="24"/>
      <c r="J10" s="25"/>
      <c r="K10" s="24"/>
      <c r="L10" s="25"/>
      <c r="M10" s="26"/>
      <c r="N10" s="27"/>
      <c r="O10" s="26"/>
      <c r="P10" s="33">
        <f>G10*16*86.4</f>
        <v>0</v>
      </c>
      <c r="Q10" s="26"/>
      <c r="R10" s="33">
        <f>G10*16*86.4</f>
        <v>0</v>
      </c>
      <c r="S10" s="26"/>
      <c r="T10" s="27"/>
      <c r="U10" s="26"/>
      <c r="V10" s="27"/>
      <c r="W10" s="26"/>
      <c r="X10" s="27"/>
      <c r="Y10" s="26"/>
      <c r="Z10" s="27"/>
      <c r="AA10" s="26"/>
      <c r="AB10" s="29"/>
      <c r="AC10" s="30"/>
      <c r="AD10" s="29"/>
      <c r="AE10" s="30"/>
      <c r="AF10" s="29"/>
      <c r="AG10" s="31">
        <f t="shared" si="5"/>
        <v>0</v>
      </c>
      <c r="AH10" s="32">
        <f t="shared" si="6"/>
        <v>0</v>
      </c>
    </row>
    <row r="11" spans="1:34" ht="31.5" customHeight="1" thickBot="1" x14ac:dyDescent="0.3">
      <c r="A11" s="21">
        <f t="shared" si="4"/>
        <v>5</v>
      </c>
      <c r="B11" s="22" t="s">
        <v>47</v>
      </c>
      <c r="C11" s="23">
        <v>1411</v>
      </c>
      <c r="D11" s="23">
        <f t="shared" si="1"/>
        <v>16.331018518518519</v>
      </c>
      <c r="E11" s="23">
        <f t="shared" si="2"/>
        <v>1.0887345679012346</v>
      </c>
      <c r="F11" s="23">
        <v>28.98</v>
      </c>
      <c r="G11" s="23">
        <f t="shared" si="3"/>
        <v>31.551527777777778</v>
      </c>
      <c r="H11" s="23">
        <v>4</v>
      </c>
      <c r="I11" s="24"/>
      <c r="J11" s="25"/>
      <c r="K11" s="24"/>
      <c r="L11" s="25"/>
      <c r="M11" s="26"/>
      <c r="N11" s="27"/>
      <c r="O11" s="26"/>
      <c r="P11" s="27"/>
      <c r="Q11" s="28">
        <f>G11*15*86.4</f>
        <v>40890.780000000006</v>
      </c>
      <c r="R11" s="27"/>
      <c r="S11" s="26"/>
      <c r="T11" s="16">
        <f>G11*16*86.4</f>
        <v>43616.832000000002</v>
      </c>
      <c r="U11" s="26"/>
      <c r="V11" s="27"/>
      <c r="W11" s="28">
        <f>G11*15*86.4</f>
        <v>40890.780000000006</v>
      </c>
      <c r="X11" s="27"/>
      <c r="Y11" s="28">
        <f>G11*15*86.4</f>
        <v>40890.780000000006</v>
      </c>
      <c r="Z11" s="27"/>
      <c r="AA11" s="26"/>
      <c r="AB11" s="29"/>
      <c r="AC11" s="30"/>
      <c r="AD11" s="29"/>
      <c r="AE11" s="30"/>
      <c r="AF11" s="29"/>
      <c r="AG11" s="31">
        <f t="shared" si="5"/>
        <v>115.92</v>
      </c>
      <c r="AH11" s="32">
        <f t="shared" si="6"/>
        <v>166289.17200000002</v>
      </c>
    </row>
    <row r="12" spans="1:34" ht="31.5" customHeight="1" x14ac:dyDescent="0.25">
      <c r="A12" s="21">
        <f t="shared" si="4"/>
        <v>6</v>
      </c>
      <c r="B12" s="22" t="s">
        <v>33</v>
      </c>
      <c r="C12" s="23">
        <v>1235</v>
      </c>
      <c r="D12" s="23">
        <f t="shared" si="1"/>
        <v>14.293981481481481</v>
      </c>
      <c r="E12" s="23">
        <f t="shared" si="2"/>
        <v>0.95293209876543206</v>
      </c>
      <c r="F12" s="23">
        <v>2.1800000000000002</v>
      </c>
      <c r="G12" s="23">
        <f t="shared" si="3"/>
        <v>2.0773919753086418</v>
      </c>
      <c r="H12" s="23">
        <v>6</v>
      </c>
      <c r="I12" s="24"/>
      <c r="J12" s="25"/>
      <c r="K12" s="24"/>
      <c r="L12" s="25"/>
      <c r="M12" s="26"/>
      <c r="N12" s="27"/>
      <c r="O12" s="26"/>
      <c r="P12" s="33">
        <f>G12*16*86.4</f>
        <v>2871.7866666666669</v>
      </c>
      <c r="Q12" s="26"/>
      <c r="R12" s="33">
        <f>G12*16*86.4</f>
        <v>2871.7866666666669</v>
      </c>
      <c r="S12" s="28">
        <f>G12*15*86.4</f>
        <v>2692.2999999999997</v>
      </c>
      <c r="T12" s="27"/>
      <c r="U12" s="26"/>
      <c r="V12" s="16">
        <f>G12*16*86.4</f>
        <v>2871.7866666666669</v>
      </c>
      <c r="W12" s="28">
        <f>G12*15*86.4</f>
        <v>2692.2999999999997</v>
      </c>
      <c r="X12" s="27"/>
      <c r="Y12" s="28">
        <f>G12*15*86.4</f>
        <v>2692.2999999999997</v>
      </c>
      <c r="Z12" s="27"/>
      <c r="AA12" s="26"/>
      <c r="AB12" s="29"/>
      <c r="AC12" s="30"/>
      <c r="AD12" s="29"/>
      <c r="AE12" s="30"/>
      <c r="AF12" s="29"/>
      <c r="AG12" s="31">
        <f t="shared" si="5"/>
        <v>13.080000000000002</v>
      </c>
      <c r="AH12" s="32">
        <f t="shared" si="6"/>
        <v>16692.259999999998</v>
      </c>
    </row>
    <row r="13" spans="1:34" ht="31.5" customHeight="1" x14ac:dyDescent="0.25">
      <c r="A13" s="21">
        <f t="shared" si="4"/>
        <v>7</v>
      </c>
      <c r="B13" s="22" t="s">
        <v>34</v>
      </c>
      <c r="C13" s="23">
        <v>1411</v>
      </c>
      <c r="D13" s="23">
        <f t="shared" si="1"/>
        <v>16.331018518518519</v>
      </c>
      <c r="E13" s="23">
        <f t="shared" si="2"/>
        <v>1.0887345679012346</v>
      </c>
      <c r="F13" s="23">
        <v>0.2</v>
      </c>
      <c r="G13" s="23">
        <f t="shared" si="3"/>
        <v>0.21774691358024692</v>
      </c>
      <c r="H13" s="23">
        <v>3</v>
      </c>
      <c r="I13" s="24"/>
      <c r="J13" s="25"/>
      <c r="K13" s="24"/>
      <c r="L13" s="25"/>
      <c r="M13" s="26"/>
      <c r="N13" s="27"/>
      <c r="O13" s="26"/>
      <c r="P13" s="33">
        <f>G13*16*86.4</f>
        <v>301.01333333333338</v>
      </c>
      <c r="Q13" s="26"/>
      <c r="R13" s="27"/>
      <c r="S13" s="26"/>
      <c r="T13" s="27"/>
      <c r="U13" s="28">
        <f>G13*15*86.4</f>
        <v>282.20000000000005</v>
      </c>
      <c r="V13" s="27"/>
      <c r="W13" s="28">
        <f>G13*15*86.4</f>
        <v>282.20000000000005</v>
      </c>
      <c r="X13" s="27"/>
      <c r="Y13" s="26"/>
      <c r="Z13" s="27"/>
      <c r="AA13" s="26"/>
      <c r="AB13" s="29"/>
      <c r="AC13" s="30"/>
      <c r="AD13" s="29"/>
      <c r="AE13" s="30"/>
      <c r="AF13" s="29"/>
      <c r="AG13" s="31">
        <f t="shared" si="5"/>
        <v>0.60000000000000009</v>
      </c>
      <c r="AH13" s="32">
        <f t="shared" si="6"/>
        <v>865.41333333333341</v>
      </c>
    </row>
    <row r="14" spans="1:34" ht="31.5" customHeight="1" x14ac:dyDescent="0.25">
      <c r="A14" s="21">
        <f t="shared" si="4"/>
        <v>8</v>
      </c>
      <c r="B14" s="22" t="s">
        <v>35</v>
      </c>
      <c r="C14" s="23">
        <v>1411</v>
      </c>
      <c r="D14" s="23">
        <f t="shared" si="1"/>
        <v>16.331018518518519</v>
      </c>
      <c r="E14" s="23">
        <f t="shared" si="2"/>
        <v>1.0887345679012346</v>
      </c>
      <c r="F14" s="23"/>
      <c r="G14" s="23">
        <f t="shared" si="3"/>
        <v>0</v>
      </c>
      <c r="H14" s="23"/>
      <c r="I14" s="24"/>
      <c r="J14" s="25"/>
      <c r="K14" s="24"/>
      <c r="L14" s="25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9"/>
      <c r="AC14" s="30"/>
      <c r="AD14" s="29"/>
      <c r="AE14" s="30"/>
      <c r="AF14" s="29"/>
      <c r="AG14" s="31">
        <f t="shared" si="5"/>
        <v>0</v>
      </c>
      <c r="AH14" s="32">
        <f t="shared" si="6"/>
        <v>0</v>
      </c>
    </row>
    <row r="15" spans="1:34" ht="31.5" customHeight="1" x14ac:dyDescent="0.25">
      <c r="A15" s="21">
        <f t="shared" si="4"/>
        <v>9</v>
      </c>
      <c r="B15" s="22" t="s">
        <v>36</v>
      </c>
      <c r="C15" s="23">
        <v>1411</v>
      </c>
      <c r="D15" s="23">
        <f t="shared" si="1"/>
        <v>16.331018518518519</v>
      </c>
      <c r="E15" s="23">
        <f t="shared" si="2"/>
        <v>1.0887345679012346</v>
      </c>
      <c r="F15" s="23">
        <v>9.52</v>
      </c>
      <c r="G15" s="23">
        <f t="shared" si="3"/>
        <v>10.364753086419753</v>
      </c>
      <c r="H15" s="23">
        <v>6</v>
      </c>
      <c r="I15" s="24"/>
      <c r="J15" s="25"/>
      <c r="K15" s="24"/>
      <c r="L15" s="25"/>
      <c r="M15" s="26"/>
      <c r="N15" s="27"/>
      <c r="O15" s="28">
        <f>G15*15*86.4</f>
        <v>13432.720000000003</v>
      </c>
      <c r="P15" s="27"/>
      <c r="Q15" s="28">
        <f>G15*15*86.4</f>
        <v>13432.720000000003</v>
      </c>
      <c r="R15" s="27"/>
      <c r="S15" s="28">
        <f>G15*15*86.4</f>
        <v>13432.720000000003</v>
      </c>
      <c r="T15" s="27"/>
      <c r="U15" s="28">
        <f>G15*15*86.4</f>
        <v>13432.720000000003</v>
      </c>
      <c r="V15" s="27"/>
      <c r="W15" s="28">
        <f>G15*15*86.4</f>
        <v>13432.720000000003</v>
      </c>
      <c r="X15" s="27"/>
      <c r="Y15" s="28">
        <f>G15*15*86.4</f>
        <v>13432.720000000003</v>
      </c>
      <c r="Z15" s="27"/>
      <c r="AA15" s="26"/>
      <c r="AB15" s="29"/>
      <c r="AC15" s="30"/>
      <c r="AD15" s="29"/>
      <c r="AE15" s="30"/>
      <c r="AF15" s="29"/>
      <c r="AG15" s="31">
        <f t="shared" si="5"/>
        <v>57.12</v>
      </c>
      <c r="AH15" s="32">
        <f t="shared" si="6"/>
        <v>80596.320000000022</v>
      </c>
    </row>
    <row r="16" spans="1:34" ht="31.5" customHeight="1" thickBot="1" x14ac:dyDescent="0.3">
      <c r="A16" s="21">
        <f t="shared" si="4"/>
        <v>10</v>
      </c>
      <c r="B16" s="34" t="s">
        <v>37</v>
      </c>
      <c r="C16" s="35">
        <v>1411</v>
      </c>
      <c r="D16" s="35">
        <f t="shared" si="1"/>
        <v>16.331018518518519</v>
      </c>
      <c r="E16" s="35">
        <f t="shared" si="2"/>
        <v>1.0887345679012346</v>
      </c>
      <c r="F16" s="35">
        <v>2.4300000000000002</v>
      </c>
      <c r="G16" s="35">
        <f t="shared" si="3"/>
        <v>2.6456250000000003</v>
      </c>
      <c r="H16" s="35">
        <v>3</v>
      </c>
      <c r="I16" s="36"/>
      <c r="J16" s="37"/>
      <c r="K16" s="36"/>
      <c r="L16" s="37"/>
      <c r="M16" s="38"/>
      <c r="N16" s="39"/>
      <c r="O16" s="38"/>
      <c r="P16" s="39"/>
      <c r="Q16" s="38"/>
      <c r="R16" s="39"/>
      <c r="S16" s="40">
        <f>G16*15*86.4</f>
        <v>3428.7300000000005</v>
      </c>
      <c r="T16" s="39"/>
      <c r="U16" s="28">
        <f>G16*15*86.4</f>
        <v>3428.7300000000005</v>
      </c>
      <c r="V16" s="39"/>
      <c r="W16" s="28">
        <f>G16*15*86.4</f>
        <v>3428.7300000000005</v>
      </c>
      <c r="X16" s="39"/>
      <c r="Y16" s="38"/>
      <c r="Z16" s="39"/>
      <c r="AA16" s="38"/>
      <c r="AB16" s="41"/>
      <c r="AC16" s="42"/>
      <c r="AD16" s="41"/>
      <c r="AE16" s="42"/>
      <c r="AF16" s="41"/>
      <c r="AG16" s="43">
        <f>F16*H16</f>
        <v>7.2900000000000009</v>
      </c>
      <c r="AH16" s="44">
        <f t="shared" si="6"/>
        <v>10286.190000000002</v>
      </c>
    </row>
    <row r="17" spans="1:34" ht="46.5" customHeight="1" x14ac:dyDescent="0.25">
      <c r="A17" s="21">
        <f t="shared" si="4"/>
        <v>11</v>
      </c>
      <c r="B17" s="68" t="s">
        <v>48</v>
      </c>
      <c r="C17" s="49"/>
      <c r="D17" s="49"/>
      <c r="E17" s="49"/>
      <c r="F17" s="49"/>
      <c r="G17" s="49"/>
      <c r="H17" s="49"/>
      <c r="I17" s="70" t="s">
        <v>49</v>
      </c>
      <c r="J17" s="71"/>
      <c r="K17" s="71"/>
      <c r="L17" s="71"/>
      <c r="M17" s="71"/>
      <c r="N17" s="71"/>
      <c r="O17" s="72" t="s">
        <v>50</v>
      </c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3"/>
      <c r="AB17" s="70" t="s">
        <v>49</v>
      </c>
      <c r="AC17" s="71"/>
      <c r="AD17" s="71"/>
      <c r="AE17" s="71"/>
      <c r="AF17" s="71"/>
      <c r="AG17" s="66"/>
      <c r="AH17" s="67"/>
    </row>
    <row r="18" spans="1:34" ht="45" customHeight="1" x14ac:dyDescent="0.25">
      <c r="A18" s="21">
        <f t="shared" si="4"/>
        <v>12</v>
      </c>
      <c r="B18" s="64" t="s">
        <v>38</v>
      </c>
      <c r="C18" s="45"/>
      <c r="D18" s="45"/>
      <c r="E18" s="45"/>
      <c r="F18" s="45"/>
      <c r="G18" s="45"/>
      <c r="H18" s="46"/>
      <c r="I18" s="47">
        <f>I7+I8+I9+I10+I11+I12+I13+I14+I15+I16+I24+I25+I26</f>
        <v>0</v>
      </c>
      <c r="J18" s="47">
        <f t="shared" ref="J18:AF18" si="7">J7+J8+J9+J10+J11+J12+J13+J14+J15+J16+J24+J25+J26</f>
        <v>0</v>
      </c>
      <c r="K18" s="47">
        <f t="shared" si="7"/>
        <v>0</v>
      </c>
      <c r="L18" s="47">
        <f t="shared" si="7"/>
        <v>0</v>
      </c>
      <c r="M18" s="47">
        <f t="shared" si="7"/>
        <v>0</v>
      </c>
      <c r="N18" s="47">
        <f t="shared" si="7"/>
        <v>0</v>
      </c>
      <c r="O18" s="47">
        <f t="shared" si="7"/>
        <v>285392.07000000007</v>
      </c>
      <c r="P18" s="47">
        <f t="shared" si="7"/>
        <v>3172.8</v>
      </c>
      <c r="Q18" s="47">
        <f t="shared" si="7"/>
        <v>54323.500000000007</v>
      </c>
      <c r="R18" s="47">
        <f t="shared" si="7"/>
        <v>2871.7866666666669</v>
      </c>
      <c r="S18" s="47">
        <f t="shared" si="7"/>
        <v>279681.80000000005</v>
      </c>
      <c r="T18" s="47">
        <f t="shared" si="7"/>
        <v>56236.885333333339</v>
      </c>
      <c r="U18" s="47">
        <f t="shared" si="7"/>
        <v>277271.7</v>
      </c>
      <c r="V18" s="47">
        <f t="shared" si="7"/>
        <v>15491.84</v>
      </c>
      <c r="W18" s="47">
        <f t="shared" si="7"/>
        <v>320854.78000000003</v>
      </c>
      <c r="X18" s="47">
        <f t="shared" si="7"/>
        <v>0</v>
      </c>
      <c r="Y18" s="47">
        <f t="shared" si="7"/>
        <v>57015.80000000001</v>
      </c>
      <c r="Z18" s="47">
        <f t="shared" si="7"/>
        <v>0</v>
      </c>
      <c r="AA18" s="47">
        <f t="shared" si="7"/>
        <v>0</v>
      </c>
      <c r="AB18" s="47">
        <f t="shared" si="7"/>
        <v>0</v>
      </c>
      <c r="AC18" s="47">
        <f t="shared" si="7"/>
        <v>0</v>
      </c>
      <c r="AD18" s="47">
        <f t="shared" si="7"/>
        <v>0</v>
      </c>
      <c r="AE18" s="47">
        <f t="shared" si="7"/>
        <v>0</v>
      </c>
      <c r="AF18" s="47">
        <f t="shared" si="7"/>
        <v>0</v>
      </c>
      <c r="AG18" s="47">
        <f>AG7+AG8+AG9+AG10+AG11+AG12+AG13+AG14+AG15+AG16</f>
        <v>1065.27</v>
      </c>
      <c r="AH18" s="48">
        <f>I18+J18+K18+L18+M18+N18+O18+P18+Q18+R18+S18+T18+U18+V18+W18+X18+Y18+Z18+AA18+AB18+AC18+AD18+AE18+AF18</f>
        <v>1352312.9620000001</v>
      </c>
    </row>
    <row r="19" spans="1:34" ht="31.5" customHeight="1" x14ac:dyDescent="0.25">
      <c r="A19" s="21">
        <f t="shared" si="4"/>
        <v>13</v>
      </c>
      <c r="B19" s="22" t="s">
        <v>39</v>
      </c>
      <c r="C19" s="49"/>
      <c r="D19" s="49"/>
      <c r="E19" s="49"/>
      <c r="F19" s="49"/>
      <c r="G19" s="49"/>
      <c r="H19" s="49"/>
      <c r="I19" s="50">
        <v>0.9</v>
      </c>
      <c r="J19" s="51">
        <f>I19</f>
        <v>0.9</v>
      </c>
      <c r="K19" s="50">
        <v>0.9</v>
      </c>
      <c r="L19" s="51">
        <f t="shared" ref="L19:L22" si="8">K19</f>
        <v>0.9</v>
      </c>
      <c r="M19" s="50">
        <v>0.9</v>
      </c>
      <c r="N19" s="51">
        <f t="shared" ref="N19:N22" si="9">M19</f>
        <v>0.9</v>
      </c>
      <c r="O19" s="50">
        <v>0.9</v>
      </c>
      <c r="P19" s="51">
        <f t="shared" ref="P19:P22" si="10">O19</f>
        <v>0.9</v>
      </c>
      <c r="Q19" s="50">
        <v>0.9</v>
      </c>
      <c r="R19" s="51">
        <f t="shared" ref="R19:R22" si="11">Q19</f>
        <v>0.9</v>
      </c>
      <c r="S19" s="50">
        <v>0.9</v>
      </c>
      <c r="T19" s="51">
        <f t="shared" ref="T19:T22" si="12">S19</f>
        <v>0.9</v>
      </c>
      <c r="U19" s="50">
        <v>0.9</v>
      </c>
      <c r="V19" s="51">
        <f t="shared" ref="V19:V22" si="13">U19</f>
        <v>0.9</v>
      </c>
      <c r="W19" s="50">
        <v>0.9</v>
      </c>
      <c r="X19" s="51">
        <f t="shared" ref="X19:X22" si="14">W19</f>
        <v>0.9</v>
      </c>
      <c r="Y19" s="50">
        <v>0.9</v>
      </c>
      <c r="Z19" s="51">
        <f t="shared" ref="Z19:Z22" si="15">Y19</f>
        <v>0.9</v>
      </c>
      <c r="AA19" s="50">
        <v>0.9</v>
      </c>
      <c r="AB19" s="51">
        <f t="shared" ref="AB19:AB22" si="16">AA19</f>
        <v>0.9</v>
      </c>
      <c r="AC19" s="50">
        <v>0.9</v>
      </c>
      <c r="AD19" s="51">
        <f t="shared" ref="AD19:AD22" si="17">AC19</f>
        <v>0.9</v>
      </c>
      <c r="AE19" s="50">
        <v>0.9</v>
      </c>
      <c r="AF19" s="51">
        <f t="shared" ref="AF19:AF22" si="18">AE19</f>
        <v>0.9</v>
      </c>
      <c r="AG19" s="52"/>
      <c r="AH19" s="53"/>
    </row>
    <row r="20" spans="1:34" ht="31.5" customHeight="1" x14ac:dyDescent="0.25">
      <c r="A20" s="21">
        <f t="shared" si="4"/>
        <v>14</v>
      </c>
      <c r="B20" s="22" t="s">
        <v>40</v>
      </c>
      <c r="C20" s="54"/>
      <c r="D20" s="54"/>
      <c r="E20" s="54"/>
      <c r="F20" s="54"/>
      <c r="G20" s="55"/>
      <c r="H20" s="55"/>
      <c r="I20" s="56">
        <v>0.9</v>
      </c>
      <c r="J20" s="57">
        <f>I20</f>
        <v>0.9</v>
      </c>
      <c r="K20" s="56">
        <v>0.9</v>
      </c>
      <c r="L20" s="57">
        <f t="shared" si="8"/>
        <v>0.9</v>
      </c>
      <c r="M20" s="56">
        <v>0.9</v>
      </c>
      <c r="N20" s="57">
        <f t="shared" si="9"/>
        <v>0.9</v>
      </c>
      <c r="O20" s="56">
        <v>0.9</v>
      </c>
      <c r="P20" s="57">
        <f t="shared" si="10"/>
        <v>0.9</v>
      </c>
      <c r="Q20" s="56">
        <v>0.9</v>
      </c>
      <c r="R20" s="57">
        <f t="shared" si="11"/>
        <v>0.9</v>
      </c>
      <c r="S20" s="56">
        <v>0.9</v>
      </c>
      <c r="T20" s="57">
        <f t="shared" si="12"/>
        <v>0.9</v>
      </c>
      <c r="U20" s="56">
        <v>0.9</v>
      </c>
      <c r="V20" s="57">
        <f t="shared" si="13"/>
        <v>0.9</v>
      </c>
      <c r="W20" s="56">
        <v>0.9</v>
      </c>
      <c r="X20" s="57">
        <f t="shared" si="14"/>
        <v>0.9</v>
      </c>
      <c r="Y20" s="56">
        <v>0.9</v>
      </c>
      <c r="Z20" s="57">
        <f t="shared" si="15"/>
        <v>0.9</v>
      </c>
      <c r="AA20" s="56">
        <v>0.9</v>
      </c>
      <c r="AB20" s="57">
        <f t="shared" si="16"/>
        <v>0.9</v>
      </c>
      <c r="AC20" s="56">
        <v>0.9</v>
      </c>
      <c r="AD20" s="57">
        <f t="shared" si="17"/>
        <v>0.9</v>
      </c>
      <c r="AE20" s="56">
        <v>0.9</v>
      </c>
      <c r="AF20" s="57">
        <f t="shared" si="18"/>
        <v>0.9</v>
      </c>
      <c r="AG20" s="52"/>
      <c r="AH20" s="53"/>
    </row>
    <row r="21" spans="1:34" ht="31.5" customHeight="1" x14ac:dyDescent="0.25">
      <c r="A21" s="21">
        <f t="shared" si="4"/>
        <v>15</v>
      </c>
      <c r="B21" s="22" t="s">
        <v>41</v>
      </c>
      <c r="C21" s="49"/>
      <c r="D21" s="49"/>
      <c r="E21" s="49"/>
      <c r="F21" s="49"/>
      <c r="G21" s="49"/>
      <c r="H21" s="49"/>
      <c r="I21" s="52">
        <v>0.85</v>
      </c>
      <c r="J21" s="53">
        <f>I21</f>
        <v>0.85</v>
      </c>
      <c r="K21" s="52">
        <v>0.85</v>
      </c>
      <c r="L21" s="53">
        <f t="shared" si="8"/>
        <v>0.85</v>
      </c>
      <c r="M21" s="52">
        <v>0.85</v>
      </c>
      <c r="N21" s="53">
        <f t="shared" si="9"/>
        <v>0.85</v>
      </c>
      <c r="O21" s="52">
        <v>0.85</v>
      </c>
      <c r="P21" s="53">
        <f t="shared" si="10"/>
        <v>0.85</v>
      </c>
      <c r="Q21" s="52">
        <v>0.85</v>
      </c>
      <c r="R21" s="53">
        <f t="shared" si="11"/>
        <v>0.85</v>
      </c>
      <c r="S21" s="52">
        <v>0.85</v>
      </c>
      <c r="T21" s="53">
        <f t="shared" si="12"/>
        <v>0.85</v>
      </c>
      <c r="U21" s="52">
        <v>0.85</v>
      </c>
      <c r="V21" s="53">
        <f t="shared" si="13"/>
        <v>0.85</v>
      </c>
      <c r="W21" s="52">
        <v>0.85</v>
      </c>
      <c r="X21" s="53">
        <f t="shared" si="14"/>
        <v>0.85</v>
      </c>
      <c r="Y21" s="52">
        <v>0.85</v>
      </c>
      <c r="Z21" s="53">
        <f t="shared" si="15"/>
        <v>0.85</v>
      </c>
      <c r="AA21" s="52">
        <v>0.85</v>
      </c>
      <c r="AB21" s="53">
        <f t="shared" si="16"/>
        <v>0.85</v>
      </c>
      <c r="AC21" s="52">
        <v>0.85</v>
      </c>
      <c r="AD21" s="53">
        <f t="shared" si="17"/>
        <v>0.85</v>
      </c>
      <c r="AE21" s="52">
        <v>0.85</v>
      </c>
      <c r="AF21" s="53">
        <f t="shared" si="18"/>
        <v>0.85</v>
      </c>
      <c r="AG21" s="52"/>
      <c r="AH21" s="53"/>
    </row>
    <row r="22" spans="1:34" ht="31.5" customHeight="1" x14ac:dyDescent="0.25">
      <c r="A22" s="21">
        <f t="shared" si="4"/>
        <v>16</v>
      </c>
      <c r="B22" s="22" t="s">
        <v>42</v>
      </c>
      <c r="C22" s="49"/>
      <c r="D22" s="49"/>
      <c r="E22" s="49"/>
      <c r="F22" s="49"/>
      <c r="G22" s="49"/>
      <c r="H22" s="49"/>
      <c r="I22" s="52">
        <v>0.83</v>
      </c>
      <c r="J22" s="53">
        <f>I22</f>
        <v>0.83</v>
      </c>
      <c r="K22" s="52">
        <v>0.83</v>
      </c>
      <c r="L22" s="53">
        <f t="shared" si="8"/>
        <v>0.83</v>
      </c>
      <c r="M22" s="52">
        <v>0.83</v>
      </c>
      <c r="N22" s="53">
        <f t="shared" si="9"/>
        <v>0.83</v>
      </c>
      <c r="O22" s="52">
        <v>0.83</v>
      </c>
      <c r="P22" s="53">
        <f t="shared" si="10"/>
        <v>0.83</v>
      </c>
      <c r="Q22" s="52">
        <v>0.83</v>
      </c>
      <c r="R22" s="53">
        <f t="shared" si="11"/>
        <v>0.83</v>
      </c>
      <c r="S22" s="52">
        <v>0.83</v>
      </c>
      <c r="T22" s="53">
        <f t="shared" si="12"/>
        <v>0.83</v>
      </c>
      <c r="U22" s="52">
        <v>0.83</v>
      </c>
      <c r="V22" s="53">
        <f t="shared" si="13"/>
        <v>0.83</v>
      </c>
      <c r="W22" s="52">
        <v>0.83</v>
      </c>
      <c r="X22" s="53">
        <f t="shared" si="14"/>
        <v>0.83</v>
      </c>
      <c r="Y22" s="52">
        <v>0.83</v>
      </c>
      <c r="Z22" s="53">
        <f t="shared" si="15"/>
        <v>0.83</v>
      </c>
      <c r="AA22" s="52">
        <v>0.83</v>
      </c>
      <c r="AB22" s="53">
        <f t="shared" si="16"/>
        <v>0.83</v>
      </c>
      <c r="AC22" s="52">
        <v>0.83</v>
      </c>
      <c r="AD22" s="53">
        <f t="shared" si="17"/>
        <v>0.83</v>
      </c>
      <c r="AE22" s="52">
        <v>0.83</v>
      </c>
      <c r="AF22" s="53">
        <f t="shared" si="18"/>
        <v>0.83</v>
      </c>
      <c r="AG22" s="52"/>
      <c r="AH22" s="53"/>
    </row>
    <row r="23" spans="1:34" ht="31.5" customHeight="1" x14ac:dyDescent="0.25">
      <c r="A23" s="21">
        <f t="shared" si="4"/>
        <v>17</v>
      </c>
      <c r="B23" s="22" t="s">
        <v>43</v>
      </c>
      <c r="C23" s="49"/>
      <c r="D23" s="49"/>
      <c r="E23" s="49"/>
      <c r="F23" s="49"/>
      <c r="G23" s="49"/>
      <c r="H23" s="49"/>
      <c r="I23" s="52">
        <f>I19*I20*I21*I22</f>
        <v>0.57145499999999994</v>
      </c>
      <c r="J23" s="53">
        <f>J19*J20*J21*J22</f>
        <v>0.57145499999999994</v>
      </c>
      <c r="K23" s="52">
        <f t="shared" ref="K23:AF23" si="19">K19*K20*K21*K22</f>
        <v>0.57145499999999994</v>
      </c>
      <c r="L23" s="53">
        <f t="shared" si="19"/>
        <v>0.57145499999999994</v>
      </c>
      <c r="M23" s="52">
        <f t="shared" si="19"/>
        <v>0.57145499999999994</v>
      </c>
      <c r="N23" s="53">
        <f t="shared" si="19"/>
        <v>0.57145499999999994</v>
      </c>
      <c r="O23" s="52">
        <f>O19*O20*O21*O22</f>
        <v>0.57145499999999994</v>
      </c>
      <c r="P23" s="53">
        <f t="shared" si="19"/>
        <v>0.57145499999999994</v>
      </c>
      <c r="Q23" s="52">
        <f t="shared" si="19"/>
        <v>0.57145499999999994</v>
      </c>
      <c r="R23" s="53">
        <f t="shared" si="19"/>
        <v>0.57145499999999994</v>
      </c>
      <c r="S23" s="52">
        <f t="shared" si="19"/>
        <v>0.57145499999999994</v>
      </c>
      <c r="T23" s="53">
        <f t="shared" si="19"/>
        <v>0.57145499999999994</v>
      </c>
      <c r="U23" s="52">
        <f t="shared" si="19"/>
        <v>0.57145499999999994</v>
      </c>
      <c r="V23" s="53">
        <f t="shared" si="19"/>
        <v>0.57145499999999994</v>
      </c>
      <c r="W23" s="52">
        <f t="shared" si="19"/>
        <v>0.57145499999999994</v>
      </c>
      <c r="X23" s="53">
        <f t="shared" si="19"/>
        <v>0.57145499999999994</v>
      </c>
      <c r="Y23" s="52">
        <f t="shared" si="19"/>
        <v>0.57145499999999994</v>
      </c>
      <c r="Z23" s="53">
        <f t="shared" si="19"/>
        <v>0.57145499999999994</v>
      </c>
      <c r="AA23" s="52">
        <f t="shared" si="19"/>
        <v>0.57145499999999994</v>
      </c>
      <c r="AB23" s="53">
        <f t="shared" si="19"/>
        <v>0.57145499999999994</v>
      </c>
      <c r="AC23" s="52">
        <f t="shared" si="19"/>
        <v>0.57145499999999994</v>
      </c>
      <c r="AD23" s="53">
        <f t="shared" si="19"/>
        <v>0.57145499999999994</v>
      </c>
      <c r="AE23" s="52">
        <f t="shared" si="19"/>
        <v>0.57145499999999994</v>
      </c>
      <c r="AF23" s="53">
        <f t="shared" si="19"/>
        <v>0.57145499999999994</v>
      </c>
      <c r="AG23" s="52"/>
      <c r="AH23" s="53"/>
    </row>
    <row r="24" spans="1:34" ht="31.5" customHeight="1" x14ac:dyDescent="0.25">
      <c r="A24" s="21">
        <f t="shared" si="4"/>
        <v>18</v>
      </c>
      <c r="B24" s="22" t="s">
        <v>51</v>
      </c>
      <c r="C24" s="49"/>
      <c r="D24" s="49"/>
      <c r="E24" s="49"/>
      <c r="F24" s="49"/>
      <c r="G24" s="49"/>
      <c r="H24" s="49"/>
      <c r="I24" s="52"/>
      <c r="J24" s="53"/>
      <c r="K24" s="52"/>
      <c r="L24" s="53"/>
      <c r="M24" s="52"/>
      <c r="N24" s="53"/>
      <c r="O24" s="52"/>
      <c r="P24" s="53"/>
      <c r="Q24" s="52"/>
      <c r="R24" s="53"/>
      <c r="S24" s="52"/>
      <c r="T24" s="53"/>
      <c r="U24" s="52"/>
      <c r="V24" s="53"/>
      <c r="W24" s="52"/>
      <c r="X24" s="53"/>
      <c r="Y24" s="52"/>
      <c r="Z24" s="53"/>
      <c r="AA24" s="52"/>
      <c r="AB24" s="53"/>
      <c r="AC24" s="52"/>
      <c r="AD24" s="53"/>
      <c r="AE24" s="52"/>
      <c r="AF24" s="53"/>
      <c r="AG24" s="96" t="s">
        <v>54</v>
      </c>
      <c r="AH24" s="97"/>
    </row>
    <row r="25" spans="1:34" ht="31.5" customHeight="1" x14ac:dyDescent="0.25">
      <c r="A25" s="21">
        <f t="shared" si="4"/>
        <v>19</v>
      </c>
      <c r="B25" s="22" t="s">
        <v>52</v>
      </c>
      <c r="C25" s="49"/>
      <c r="D25" s="49"/>
      <c r="E25" s="49"/>
      <c r="F25" s="49"/>
      <c r="G25" s="49"/>
      <c r="H25" s="49"/>
      <c r="I25" s="52"/>
      <c r="J25" s="53"/>
      <c r="K25" s="52"/>
      <c r="L25" s="53"/>
      <c r="M25" s="52"/>
      <c r="N25" s="53"/>
      <c r="O25" s="52"/>
      <c r="P25" s="53"/>
      <c r="Q25" s="52"/>
      <c r="R25" s="53"/>
      <c r="S25" s="52"/>
      <c r="T25" s="53"/>
      <c r="U25" s="52"/>
      <c r="V25" s="53"/>
      <c r="W25" s="52"/>
      <c r="X25" s="53"/>
      <c r="Y25" s="52"/>
      <c r="Z25" s="53"/>
      <c r="AA25" s="52"/>
      <c r="AB25" s="53"/>
      <c r="AC25" s="52"/>
      <c r="AD25" s="53"/>
      <c r="AE25" s="52"/>
      <c r="AF25" s="53"/>
      <c r="AG25" s="98"/>
      <c r="AH25" s="99"/>
    </row>
    <row r="26" spans="1:34" ht="31.5" customHeight="1" x14ac:dyDescent="0.25">
      <c r="A26" s="21">
        <f t="shared" si="4"/>
        <v>20</v>
      </c>
      <c r="B26" s="22" t="s">
        <v>53</v>
      </c>
      <c r="C26" s="49"/>
      <c r="D26" s="49"/>
      <c r="E26" s="49"/>
      <c r="F26" s="49"/>
      <c r="G26" s="49"/>
      <c r="H26" s="49"/>
      <c r="I26" s="52"/>
      <c r="J26" s="53"/>
      <c r="K26" s="52"/>
      <c r="L26" s="53"/>
      <c r="M26" s="52"/>
      <c r="N26" s="53"/>
      <c r="O26" s="52"/>
      <c r="P26" s="53"/>
      <c r="Q26" s="52"/>
      <c r="R26" s="53"/>
      <c r="S26" s="52"/>
      <c r="T26" s="53"/>
      <c r="U26" s="52"/>
      <c r="V26" s="53"/>
      <c r="W26" s="52"/>
      <c r="X26" s="53"/>
      <c r="Y26" s="52"/>
      <c r="Z26" s="53"/>
      <c r="AA26" s="52"/>
      <c r="AB26" s="53"/>
      <c r="AC26" s="52"/>
      <c r="AD26" s="53"/>
      <c r="AE26" s="52"/>
      <c r="AF26" s="53"/>
      <c r="AG26" s="100"/>
      <c r="AH26" s="101"/>
    </row>
    <row r="27" spans="1:34" ht="31.5" customHeight="1" x14ac:dyDescent="0.25">
      <c r="A27" s="21">
        <f t="shared" si="4"/>
        <v>21</v>
      </c>
      <c r="B27" s="22" t="s">
        <v>44</v>
      </c>
      <c r="C27" s="49"/>
      <c r="D27" s="49"/>
      <c r="E27" s="49"/>
      <c r="F27" s="49"/>
      <c r="G27" s="49"/>
      <c r="H27" s="49"/>
      <c r="I27" s="58">
        <f>I18/I23</f>
        <v>0</v>
      </c>
      <c r="J27" s="59">
        <f>J18/J23</f>
        <v>0</v>
      </c>
      <c r="K27" s="58">
        <f t="shared" ref="K27:AE27" si="20">K18/K23</f>
        <v>0</v>
      </c>
      <c r="L27" s="59">
        <f t="shared" si="20"/>
        <v>0</v>
      </c>
      <c r="M27" s="58">
        <f t="shared" si="20"/>
        <v>0</v>
      </c>
      <c r="N27" s="59">
        <f t="shared" si="20"/>
        <v>0</v>
      </c>
      <c r="O27" s="58">
        <f>O18/O23</f>
        <v>499413.0246476102</v>
      </c>
      <c r="P27" s="59">
        <f t="shared" si="20"/>
        <v>5552.1432133763819</v>
      </c>
      <c r="Q27" s="58">
        <f t="shared" si="20"/>
        <v>95061.728395061757</v>
      </c>
      <c r="R27" s="59">
        <f t="shared" si="20"/>
        <v>5025.394242182967</v>
      </c>
      <c r="S27" s="58">
        <f t="shared" si="20"/>
        <v>489420.51430121373</v>
      </c>
      <c r="T27" s="59">
        <f t="shared" si="20"/>
        <v>98409.997870931824</v>
      </c>
      <c r="U27" s="58">
        <f t="shared" si="20"/>
        <v>485203.03435966093</v>
      </c>
      <c r="V27" s="59">
        <f t="shared" si="20"/>
        <v>27109.466187188846</v>
      </c>
      <c r="W27" s="58">
        <f t="shared" si="20"/>
        <v>561469.89701726311</v>
      </c>
      <c r="X27" s="59">
        <f t="shared" si="20"/>
        <v>0</v>
      </c>
      <c r="Y27" s="58">
        <f t="shared" si="20"/>
        <v>99773.035497108285</v>
      </c>
      <c r="Z27" s="59">
        <f t="shared" si="20"/>
        <v>0</v>
      </c>
      <c r="AA27" s="58">
        <f t="shared" si="20"/>
        <v>0</v>
      </c>
      <c r="AB27" s="59">
        <f t="shared" si="20"/>
        <v>0</v>
      </c>
      <c r="AC27" s="58">
        <f t="shared" si="20"/>
        <v>0</v>
      </c>
      <c r="AD27" s="59">
        <f t="shared" si="20"/>
        <v>0</v>
      </c>
      <c r="AE27" s="58">
        <f t="shared" si="20"/>
        <v>0</v>
      </c>
      <c r="AF27" s="59">
        <f>AF18/AF23</f>
        <v>0</v>
      </c>
      <c r="AG27" s="58"/>
      <c r="AH27" s="59">
        <f>I27+J27+K27+L27+M27+N27+O27+P27+Q27+R27+S27+T27+U27+V27+W27+X27+Y27+Z27+AA27+AB27+AC27+AD27+AE27+AF27</f>
        <v>2366438.235731598</v>
      </c>
    </row>
    <row r="28" spans="1:34" ht="31.5" customHeight="1" thickBot="1" x14ac:dyDescent="0.3">
      <c r="A28" s="21">
        <f t="shared" si="4"/>
        <v>22</v>
      </c>
      <c r="B28" s="34" t="s">
        <v>45</v>
      </c>
      <c r="C28" s="60"/>
      <c r="D28" s="60"/>
      <c r="E28" s="60"/>
      <c r="F28" s="60"/>
      <c r="G28" s="60"/>
      <c r="H28" s="60"/>
      <c r="I28" s="61">
        <f>I27/(15*86400)</f>
        <v>0</v>
      </c>
      <c r="J28" s="62">
        <f>J27/(15*86400)</f>
        <v>0</v>
      </c>
      <c r="K28" s="61">
        <f t="shared" ref="K28:AF28" si="21">K27/(15*86400)</f>
        <v>0</v>
      </c>
      <c r="L28" s="62">
        <f t="shared" si="21"/>
        <v>0</v>
      </c>
      <c r="M28" s="61">
        <f t="shared" si="21"/>
        <v>0</v>
      </c>
      <c r="N28" s="62">
        <f t="shared" si="21"/>
        <v>0</v>
      </c>
      <c r="O28" s="61">
        <f t="shared" si="21"/>
        <v>0.38534955605525478</v>
      </c>
      <c r="P28" s="62">
        <f t="shared" si="21"/>
        <v>4.2840611214323933E-3</v>
      </c>
      <c r="Q28" s="61">
        <f t="shared" si="21"/>
        <v>7.33500990702637E-2</v>
      </c>
      <c r="R28" s="62">
        <f t="shared" si="21"/>
        <v>3.8776190140300672E-3</v>
      </c>
      <c r="S28" s="61">
        <f t="shared" si="21"/>
        <v>0.37763928572624517</v>
      </c>
      <c r="T28" s="62">
        <f t="shared" si="21"/>
        <v>7.5933640332509128E-2</v>
      </c>
      <c r="U28" s="61">
        <f t="shared" si="21"/>
        <v>0.37438505737628158</v>
      </c>
      <c r="V28" s="62">
        <f t="shared" si="21"/>
        <v>2.091779798394201E-2</v>
      </c>
      <c r="W28" s="61">
        <f t="shared" si="21"/>
        <v>0.43323294522936967</v>
      </c>
      <c r="X28" s="62">
        <f t="shared" si="21"/>
        <v>0</v>
      </c>
      <c r="Y28" s="61">
        <f t="shared" si="21"/>
        <v>7.6985366895916882E-2</v>
      </c>
      <c r="Z28" s="62">
        <f t="shared" si="21"/>
        <v>0</v>
      </c>
      <c r="AA28" s="61">
        <f t="shared" si="21"/>
        <v>0</v>
      </c>
      <c r="AB28" s="62">
        <f t="shared" si="21"/>
        <v>0</v>
      </c>
      <c r="AC28" s="61">
        <f t="shared" si="21"/>
        <v>0</v>
      </c>
      <c r="AD28" s="62">
        <f t="shared" si="21"/>
        <v>0</v>
      </c>
      <c r="AE28" s="61">
        <f t="shared" si="21"/>
        <v>0</v>
      </c>
      <c r="AF28" s="62">
        <f t="shared" si="21"/>
        <v>0</v>
      </c>
      <c r="AG28" s="61"/>
      <c r="AH28" s="62"/>
    </row>
  </sheetData>
  <mergeCells count="28">
    <mergeCell ref="AG24:AH26"/>
    <mergeCell ref="AG4:AH4"/>
    <mergeCell ref="S4:T4"/>
    <mergeCell ref="U4:V4"/>
    <mergeCell ref="W4:X4"/>
    <mergeCell ref="Y4:Z4"/>
    <mergeCell ref="AA4:AB4"/>
    <mergeCell ref="AC4:AD4"/>
    <mergeCell ref="I4:J4"/>
    <mergeCell ref="K4:L4"/>
    <mergeCell ref="M4:N4"/>
    <mergeCell ref="O4:P4"/>
    <mergeCell ref="AE4:AF4"/>
    <mergeCell ref="I17:N17"/>
    <mergeCell ref="O17:AA17"/>
    <mergeCell ref="AB17:AF17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0E1E6-52F7-4B97-B95B-173A6BE69930}">
  <dimension ref="A1:AH28"/>
  <sheetViews>
    <sheetView zoomScale="55" zoomScaleNormal="55" workbookViewId="0">
      <selection sqref="A1:XFD1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1.140625" style="63" bestFit="1" customWidth="1"/>
    <col min="13" max="14" width="11.140625" style="1" bestFit="1" customWidth="1"/>
    <col min="15" max="15" width="15.85546875" style="1" bestFit="1" customWidth="1"/>
    <col min="16" max="16" width="14.7109375" style="1" bestFit="1" customWidth="1"/>
    <col min="17" max="17" width="16.5703125" style="1" bestFit="1" customWidth="1"/>
    <col min="18" max="18" width="14.7109375" style="1" bestFit="1" customWidth="1"/>
    <col min="19" max="19" width="15.85546875" style="1" bestFit="1" customWidth="1"/>
    <col min="20" max="21" width="16.5703125" style="1" bestFit="1" customWidth="1"/>
    <col min="22" max="22" width="14.7109375" style="1" bestFit="1" customWidth="1"/>
    <col min="23" max="23" width="16.5703125" style="1" bestFit="1" customWidth="1"/>
    <col min="24" max="24" width="11.140625" style="1" bestFit="1" customWidth="1"/>
    <col min="25" max="25" width="16.5703125" style="1" bestFit="1" customWidth="1"/>
    <col min="26" max="28" width="11.140625" style="1" bestFit="1" customWidth="1"/>
    <col min="29" max="32" width="12.85546875" style="1" customWidth="1"/>
    <col min="33" max="33" width="11.28515625" style="63" customWidth="1"/>
    <col min="34" max="34" width="14" style="63" customWidth="1"/>
    <col min="35" max="16384" width="9.140625" style="1"/>
  </cols>
  <sheetData>
    <row r="1" spans="1:34" ht="19.5" x14ac:dyDescent="0.35">
      <c r="A1" s="76" t="s">
        <v>46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8"/>
    </row>
    <row r="2" spans="1:34" ht="18" x14ac:dyDescent="0.25">
      <c r="A2" s="79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1"/>
    </row>
    <row r="3" spans="1:34" ht="18.75" thickBot="1" x14ac:dyDescent="0.3">
      <c r="A3" s="82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4"/>
    </row>
    <row r="4" spans="1:34" ht="18.75" thickBot="1" x14ac:dyDescent="0.3">
      <c r="A4" s="85" t="s">
        <v>2</v>
      </c>
      <c r="B4" s="87" t="s">
        <v>3</v>
      </c>
      <c r="C4" s="87" t="s">
        <v>4</v>
      </c>
      <c r="D4" s="89" t="s">
        <v>5</v>
      </c>
      <c r="E4" s="89" t="s">
        <v>6</v>
      </c>
      <c r="F4" s="89" t="s">
        <v>7</v>
      </c>
      <c r="G4" s="89" t="s">
        <v>8</v>
      </c>
      <c r="H4" s="89" t="s">
        <v>9</v>
      </c>
      <c r="I4" s="91" t="s">
        <v>10</v>
      </c>
      <c r="J4" s="92"/>
      <c r="K4" s="91" t="s">
        <v>11</v>
      </c>
      <c r="L4" s="93"/>
      <c r="M4" s="74" t="s">
        <v>12</v>
      </c>
      <c r="N4" s="75"/>
      <c r="O4" s="74" t="s">
        <v>13</v>
      </c>
      <c r="P4" s="75"/>
      <c r="Q4" s="74" t="s">
        <v>14</v>
      </c>
      <c r="R4" s="75"/>
      <c r="S4" s="74" t="s">
        <v>15</v>
      </c>
      <c r="T4" s="75"/>
      <c r="U4" s="74" t="s">
        <v>16</v>
      </c>
      <c r="V4" s="75"/>
      <c r="W4" s="74" t="s">
        <v>17</v>
      </c>
      <c r="X4" s="75"/>
      <c r="Y4" s="74" t="s">
        <v>18</v>
      </c>
      <c r="Z4" s="75"/>
      <c r="AA4" s="74" t="s">
        <v>19</v>
      </c>
      <c r="AB4" s="75"/>
      <c r="AC4" s="74" t="s">
        <v>20</v>
      </c>
      <c r="AD4" s="75"/>
      <c r="AE4" s="74" t="s">
        <v>21</v>
      </c>
      <c r="AF4" s="75"/>
      <c r="AG4" s="94" t="s">
        <v>22</v>
      </c>
      <c r="AH4" s="95"/>
    </row>
    <row r="5" spans="1:34" ht="30.75" thickBot="1" x14ac:dyDescent="0.3">
      <c r="A5" s="86"/>
      <c r="B5" s="88"/>
      <c r="C5" s="88"/>
      <c r="D5" s="88"/>
      <c r="E5" s="88"/>
      <c r="F5" s="90"/>
      <c r="G5" s="88"/>
      <c r="H5" s="90"/>
      <c r="I5" s="2" t="s">
        <v>23</v>
      </c>
      <c r="J5" s="3" t="s">
        <v>24</v>
      </c>
      <c r="K5" s="2" t="s">
        <v>23</v>
      </c>
      <c r="L5" s="4" t="s">
        <v>24</v>
      </c>
      <c r="M5" s="2" t="s">
        <v>23</v>
      </c>
      <c r="N5" s="3" t="s">
        <v>24</v>
      </c>
      <c r="O5" s="2" t="s">
        <v>23</v>
      </c>
      <c r="P5" s="3" t="s">
        <v>25</v>
      </c>
      <c r="Q5" s="2" t="s">
        <v>23</v>
      </c>
      <c r="R5" s="5" t="s">
        <v>24</v>
      </c>
      <c r="S5" s="2" t="s">
        <v>23</v>
      </c>
      <c r="T5" s="3" t="s">
        <v>25</v>
      </c>
      <c r="U5" s="2" t="s">
        <v>23</v>
      </c>
      <c r="V5" s="3" t="s">
        <v>24</v>
      </c>
      <c r="W5" s="2" t="s">
        <v>23</v>
      </c>
      <c r="X5" s="3" t="s">
        <v>24</v>
      </c>
      <c r="Y5" s="2" t="s">
        <v>23</v>
      </c>
      <c r="Z5" s="3" t="s">
        <v>25</v>
      </c>
      <c r="AA5" s="2" t="s">
        <v>23</v>
      </c>
      <c r="AB5" s="3" t="s">
        <v>24</v>
      </c>
      <c r="AC5" s="2" t="s">
        <v>23</v>
      </c>
      <c r="AD5" s="3" t="s">
        <v>25</v>
      </c>
      <c r="AE5" s="2" t="s">
        <v>23</v>
      </c>
      <c r="AF5" s="3" t="s">
        <v>24</v>
      </c>
      <c r="AG5" s="6" t="s">
        <v>26</v>
      </c>
      <c r="AH5" s="6" t="s">
        <v>27</v>
      </c>
    </row>
    <row r="6" spans="1:34" ht="15.75" thickBot="1" x14ac:dyDescent="0.3">
      <c r="A6" s="7">
        <v>1</v>
      </c>
      <c r="B6" s="7">
        <f>A6+1</f>
        <v>2</v>
      </c>
      <c r="C6" s="7">
        <f t="shared" ref="C6:AH6" si="0">B6+1</f>
        <v>3</v>
      </c>
      <c r="D6" s="7">
        <f t="shared" si="0"/>
        <v>4</v>
      </c>
      <c r="E6" s="7">
        <f t="shared" si="0"/>
        <v>5</v>
      </c>
      <c r="F6" s="7">
        <f t="shared" si="0"/>
        <v>6</v>
      </c>
      <c r="G6" s="7">
        <f t="shared" si="0"/>
        <v>7</v>
      </c>
      <c r="H6" s="7">
        <f t="shared" si="0"/>
        <v>8</v>
      </c>
      <c r="I6" s="7">
        <f t="shared" si="0"/>
        <v>9</v>
      </c>
      <c r="J6" s="7">
        <f t="shared" si="0"/>
        <v>10</v>
      </c>
      <c r="K6" s="7">
        <f t="shared" si="0"/>
        <v>11</v>
      </c>
      <c r="L6" s="7">
        <f t="shared" si="0"/>
        <v>12</v>
      </c>
      <c r="M6" s="7">
        <f t="shared" si="0"/>
        <v>13</v>
      </c>
      <c r="N6" s="7">
        <f t="shared" si="0"/>
        <v>14</v>
      </c>
      <c r="O6" s="7">
        <f t="shared" si="0"/>
        <v>15</v>
      </c>
      <c r="P6" s="7">
        <f t="shared" si="0"/>
        <v>16</v>
      </c>
      <c r="Q6" s="7">
        <f t="shared" si="0"/>
        <v>17</v>
      </c>
      <c r="R6" s="7">
        <f t="shared" si="0"/>
        <v>18</v>
      </c>
      <c r="S6" s="7">
        <f t="shared" si="0"/>
        <v>19</v>
      </c>
      <c r="T6" s="7">
        <f t="shared" si="0"/>
        <v>20</v>
      </c>
      <c r="U6" s="7">
        <f t="shared" si="0"/>
        <v>21</v>
      </c>
      <c r="V6" s="7">
        <f t="shared" si="0"/>
        <v>22</v>
      </c>
      <c r="W6" s="7">
        <f t="shared" si="0"/>
        <v>23</v>
      </c>
      <c r="X6" s="7">
        <f t="shared" si="0"/>
        <v>24</v>
      </c>
      <c r="Y6" s="7">
        <f t="shared" si="0"/>
        <v>25</v>
      </c>
      <c r="Z6" s="7">
        <f t="shared" si="0"/>
        <v>26</v>
      </c>
      <c r="AA6" s="7">
        <f t="shared" si="0"/>
        <v>27</v>
      </c>
      <c r="AB6" s="7">
        <f t="shared" si="0"/>
        <v>28</v>
      </c>
      <c r="AC6" s="7">
        <f t="shared" si="0"/>
        <v>29</v>
      </c>
      <c r="AD6" s="7">
        <f t="shared" si="0"/>
        <v>30</v>
      </c>
      <c r="AE6" s="7">
        <f t="shared" si="0"/>
        <v>31</v>
      </c>
      <c r="AF6" s="7">
        <f t="shared" si="0"/>
        <v>32</v>
      </c>
      <c r="AG6" s="7">
        <f t="shared" si="0"/>
        <v>33</v>
      </c>
      <c r="AH6" s="7">
        <f t="shared" si="0"/>
        <v>34</v>
      </c>
    </row>
    <row r="7" spans="1:34" ht="31.5" customHeight="1" x14ac:dyDescent="0.25">
      <c r="A7" s="8">
        <v>1</v>
      </c>
      <c r="B7" s="9" t="s">
        <v>28</v>
      </c>
      <c r="C7" s="10">
        <v>1235</v>
      </c>
      <c r="D7" s="10">
        <f>C7/86.4</f>
        <v>14.293981481481481</v>
      </c>
      <c r="E7" s="10">
        <f>D7/15</f>
        <v>0.95293209876543206</v>
      </c>
      <c r="F7" s="10">
        <v>3.82</v>
      </c>
      <c r="G7" s="10">
        <f>E7*F7</f>
        <v>3.6402006172839503</v>
      </c>
      <c r="H7" s="10">
        <v>3</v>
      </c>
      <c r="I7" s="11"/>
      <c r="J7" s="12"/>
      <c r="K7" s="11"/>
      <c r="L7" s="12"/>
      <c r="M7" s="13"/>
      <c r="N7" s="14"/>
      <c r="O7" s="15">
        <f>G7*15*86.4</f>
        <v>4717.7</v>
      </c>
      <c r="P7" s="14"/>
      <c r="Q7" s="13"/>
      <c r="R7" s="14"/>
      <c r="S7" s="13"/>
      <c r="T7" s="16">
        <f>G7*16*86.4</f>
        <v>5032.2133333333331</v>
      </c>
      <c r="U7" s="13"/>
      <c r="V7" s="16">
        <f>G7*16*86.4</f>
        <v>5032.2133333333331</v>
      </c>
      <c r="W7" s="13"/>
      <c r="X7" s="14"/>
      <c r="Y7" s="13"/>
      <c r="Z7" s="14"/>
      <c r="AA7" s="13"/>
      <c r="AB7" s="17"/>
      <c r="AC7" s="18"/>
      <c r="AD7" s="17"/>
      <c r="AE7" s="18"/>
      <c r="AF7" s="17"/>
      <c r="AG7" s="19">
        <f>F7*H7</f>
        <v>11.459999999999999</v>
      </c>
      <c r="AH7" s="20">
        <f>I7+J7+K7+L7+M7+N7+O7+P7+Q7+R7+S7+T7+U7+V7+W7+X7+Y7+Z7+AA7+AB7+AC7+AD7+AE7+AF7</f>
        <v>14782.126666666667</v>
      </c>
    </row>
    <row r="8" spans="1:34" ht="31.5" customHeight="1" x14ac:dyDescent="0.25">
      <c r="A8" s="21">
        <f>A7+1</f>
        <v>2</v>
      </c>
      <c r="B8" s="22" t="s">
        <v>29</v>
      </c>
      <c r="C8" s="23">
        <v>1235</v>
      </c>
      <c r="D8" s="23">
        <f t="shared" ref="D8:D16" si="1">C8/86.4</f>
        <v>14.293981481481481</v>
      </c>
      <c r="E8" s="23">
        <f t="shared" ref="E8:E16" si="2">D8/15</f>
        <v>0.95293209876543206</v>
      </c>
      <c r="F8" s="23">
        <v>5.2</v>
      </c>
      <c r="G8" s="23">
        <f t="shared" ref="G8:G16" si="3">E8*F8</f>
        <v>4.9552469135802468</v>
      </c>
      <c r="H8" s="23">
        <v>4</v>
      </c>
      <c r="I8" s="24"/>
      <c r="J8" s="25"/>
      <c r="K8" s="24"/>
      <c r="L8" s="25"/>
      <c r="M8" s="26"/>
      <c r="N8" s="27"/>
      <c r="O8" s="28">
        <f>G8*15*86.4</f>
        <v>6422</v>
      </c>
      <c r="P8" s="27"/>
      <c r="Q8" s="26"/>
      <c r="R8" s="27"/>
      <c r="S8" s="28">
        <f>G8*15*86.4</f>
        <v>6422</v>
      </c>
      <c r="T8" s="27"/>
      <c r="U8" s="28">
        <f>G8*15*86.4</f>
        <v>6422</v>
      </c>
      <c r="V8" s="27"/>
      <c r="W8" s="28">
        <f>G8*15*86.4</f>
        <v>6422</v>
      </c>
      <c r="X8" s="27"/>
      <c r="Y8" s="26"/>
      <c r="Z8" s="27"/>
      <c r="AA8" s="26"/>
      <c r="AB8" s="29"/>
      <c r="AC8" s="30"/>
      <c r="AD8" s="29"/>
      <c r="AE8" s="30"/>
      <c r="AF8" s="29"/>
      <c r="AG8" s="31">
        <f>F8*H8</f>
        <v>20.8</v>
      </c>
      <c r="AH8" s="32">
        <f>I8+J8+K8+L8+M8+N8+O8+P8+Q8+R8+S8+T8+U8+V8+W8+X8+Y8+Z8+AA8+AB8+AC8+AD8+AE8+AF8</f>
        <v>25688</v>
      </c>
    </row>
    <row r="9" spans="1:34" ht="31.5" customHeight="1" x14ac:dyDescent="0.25">
      <c r="A9" s="21">
        <f t="shared" ref="A9:A28" si="4">A8+1</f>
        <v>3</v>
      </c>
      <c r="B9" s="22" t="s">
        <v>30</v>
      </c>
      <c r="C9" s="23">
        <v>1411</v>
      </c>
      <c r="D9" s="23">
        <f t="shared" si="1"/>
        <v>16.331018518518519</v>
      </c>
      <c r="E9" s="23">
        <f t="shared" si="2"/>
        <v>1.0887345679012346</v>
      </c>
      <c r="F9" s="23"/>
      <c r="G9" s="23">
        <f t="shared" si="3"/>
        <v>0</v>
      </c>
      <c r="H9" s="23">
        <v>2</v>
      </c>
      <c r="I9" s="24"/>
      <c r="J9" s="25"/>
      <c r="K9" s="24"/>
      <c r="L9" s="25"/>
      <c r="M9" s="26"/>
      <c r="N9" s="27"/>
      <c r="O9" s="26"/>
      <c r="P9" s="27"/>
      <c r="Q9" s="26"/>
      <c r="R9" s="33">
        <f>G9*16*86.47</f>
        <v>0</v>
      </c>
      <c r="S9" s="26"/>
      <c r="T9" s="27"/>
      <c r="U9" s="26"/>
      <c r="V9" s="27"/>
      <c r="W9" s="26"/>
      <c r="X9" s="27"/>
      <c r="Y9" s="26"/>
      <c r="Z9" s="27"/>
      <c r="AA9" s="28">
        <f>G9*15*86.4</f>
        <v>0</v>
      </c>
      <c r="AB9" s="29"/>
      <c r="AC9" s="30"/>
      <c r="AD9" s="29"/>
      <c r="AE9" s="30"/>
      <c r="AF9" s="29"/>
      <c r="AG9" s="31">
        <f t="shared" ref="AG9:AG15" si="5">F9*H9</f>
        <v>0</v>
      </c>
      <c r="AH9" s="32">
        <f t="shared" ref="AH9:AH16" si="6">I9+J9+K9+L9+M9+N9+O9+P9+Q9+R9+S9+T9+U9+V9+W9+X9+Y9+Z9+AA9+AB9+AC9+AD9+AE9+AF9</f>
        <v>0</v>
      </c>
    </row>
    <row r="10" spans="1:34" ht="31.5" customHeight="1" thickBot="1" x14ac:dyDescent="0.3">
      <c r="A10" s="21">
        <f t="shared" si="4"/>
        <v>4</v>
      </c>
      <c r="B10" s="22" t="s">
        <v>31</v>
      </c>
      <c r="C10" s="23">
        <v>1411</v>
      </c>
      <c r="D10" s="23">
        <f t="shared" si="1"/>
        <v>16.331018518518519</v>
      </c>
      <c r="E10" s="23">
        <f t="shared" si="2"/>
        <v>1.0887345679012346</v>
      </c>
      <c r="F10" s="23"/>
      <c r="G10" s="23">
        <f t="shared" si="3"/>
        <v>0</v>
      </c>
      <c r="H10" s="23">
        <v>2</v>
      </c>
      <c r="I10" s="24"/>
      <c r="J10" s="25"/>
      <c r="K10" s="24"/>
      <c r="L10" s="25"/>
      <c r="M10" s="26"/>
      <c r="N10" s="27"/>
      <c r="O10" s="26"/>
      <c r="P10" s="33">
        <f>G10*16*86.4</f>
        <v>0</v>
      </c>
      <c r="Q10" s="26"/>
      <c r="R10" s="33">
        <f>G10*16*86.4</f>
        <v>0</v>
      </c>
      <c r="S10" s="26"/>
      <c r="T10" s="27"/>
      <c r="U10" s="26"/>
      <c r="V10" s="27"/>
      <c r="W10" s="26"/>
      <c r="X10" s="27"/>
      <c r="Y10" s="26"/>
      <c r="Z10" s="27"/>
      <c r="AA10" s="26"/>
      <c r="AB10" s="29"/>
      <c r="AC10" s="30"/>
      <c r="AD10" s="29"/>
      <c r="AE10" s="30"/>
      <c r="AF10" s="29"/>
      <c r="AG10" s="31">
        <f t="shared" si="5"/>
        <v>0</v>
      </c>
      <c r="AH10" s="32">
        <f t="shared" si="6"/>
        <v>0</v>
      </c>
    </row>
    <row r="11" spans="1:34" ht="31.5" customHeight="1" thickBot="1" x14ac:dyDescent="0.3">
      <c r="A11" s="21">
        <f t="shared" si="4"/>
        <v>5</v>
      </c>
      <c r="B11" s="22" t="s">
        <v>47</v>
      </c>
      <c r="C11" s="23">
        <v>1411</v>
      </c>
      <c r="D11" s="23">
        <f t="shared" si="1"/>
        <v>16.331018518518519</v>
      </c>
      <c r="E11" s="23">
        <f t="shared" si="2"/>
        <v>1.0887345679012346</v>
      </c>
      <c r="F11" s="23">
        <v>4</v>
      </c>
      <c r="G11" s="23">
        <f t="shared" si="3"/>
        <v>4.3549382716049383</v>
      </c>
      <c r="H11" s="23">
        <v>4</v>
      </c>
      <c r="I11" s="24"/>
      <c r="J11" s="25"/>
      <c r="K11" s="24"/>
      <c r="L11" s="25"/>
      <c r="M11" s="26"/>
      <c r="N11" s="27"/>
      <c r="O11" s="26"/>
      <c r="P11" s="27"/>
      <c r="Q11" s="28">
        <f>G11*15*86.4</f>
        <v>5644.0000000000009</v>
      </c>
      <c r="R11" s="27"/>
      <c r="S11" s="26"/>
      <c r="T11" s="16">
        <f>G11*16*86.4</f>
        <v>6020.2666666666673</v>
      </c>
      <c r="U11" s="26"/>
      <c r="V11" s="27"/>
      <c r="W11" s="28">
        <f>G11*15*86.4</f>
        <v>5644.0000000000009</v>
      </c>
      <c r="X11" s="27"/>
      <c r="Y11" s="28">
        <f>G11*15*86.4</f>
        <v>5644.0000000000009</v>
      </c>
      <c r="Z11" s="27"/>
      <c r="AA11" s="26"/>
      <c r="AB11" s="29"/>
      <c r="AC11" s="30"/>
      <c r="AD11" s="29"/>
      <c r="AE11" s="30"/>
      <c r="AF11" s="29"/>
      <c r="AG11" s="31">
        <f t="shared" si="5"/>
        <v>16</v>
      </c>
      <c r="AH11" s="32">
        <f t="shared" si="6"/>
        <v>22952.26666666667</v>
      </c>
    </row>
    <row r="12" spans="1:34" ht="31.5" customHeight="1" x14ac:dyDescent="0.25">
      <c r="A12" s="21">
        <f t="shared" si="4"/>
        <v>6</v>
      </c>
      <c r="B12" s="22" t="s">
        <v>33</v>
      </c>
      <c r="C12" s="23">
        <v>1235</v>
      </c>
      <c r="D12" s="23">
        <f t="shared" si="1"/>
        <v>14.293981481481481</v>
      </c>
      <c r="E12" s="23">
        <f t="shared" si="2"/>
        <v>0.95293209876543206</v>
      </c>
      <c r="F12" s="23"/>
      <c r="G12" s="23">
        <f t="shared" si="3"/>
        <v>0</v>
      </c>
      <c r="H12" s="23">
        <v>6</v>
      </c>
      <c r="I12" s="24"/>
      <c r="J12" s="25"/>
      <c r="K12" s="24"/>
      <c r="L12" s="25"/>
      <c r="M12" s="26"/>
      <c r="N12" s="27"/>
      <c r="O12" s="26"/>
      <c r="P12" s="33">
        <f>G12*16*86.4</f>
        <v>0</v>
      </c>
      <c r="Q12" s="26"/>
      <c r="R12" s="33">
        <f>G12*16*86.4</f>
        <v>0</v>
      </c>
      <c r="S12" s="28">
        <f>G12*15*86.4</f>
        <v>0</v>
      </c>
      <c r="T12" s="27"/>
      <c r="U12" s="26"/>
      <c r="V12" s="16">
        <f>G12*16*86.4</f>
        <v>0</v>
      </c>
      <c r="W12" s="28">
        <f>G12*15*86.4</f>
        <v>0</v>
      </c>
      <c r="X12" s="27"/>
      <c r="Y12" s="28">
        <f>G12*15*86.4</f>
        <v>0</v>
      </c>
      <c r="Z12" s="27"/>
      <c r="AA12" s="26"/>
      <c r="AB12" s="29"/>
      <c r="AC12" s="30"/>
      <c r="AD12" s="29"/>
      <c r="AE12" s="30"/>
      <c r="AF12" s="29"/>
      <c r="AG12" s="31">
        <f t="shared" si="5"/>
        <v>0</v>
      </c>
      <c r="AH12" s="32">
        <f t="shared" si="6"/>
        <v>0</v>
      </c>
    </row>
    <row r="13" spans="1:34" ht="31.5" customHeight="1" x14ac:dyDescent="0.25">
      <c r="A13" s="21">
        <f t="shared" si="4"/>
        <v>7</v>
      </c>
      <c r="B13" s="22" t="s">
        <v>34</v>
      </c>
      <c r="C13" s="23">
        <v>1411</v>
      </c>
      <c r="D13" s="23">
        <f t="shared" si="1"/>
        <v>16.331018518518519</v>
      </c>
      <c r="E13" s="23">
        <f t="shared" si="2"/>
        <v>1.0887345679012346</v>
      </c>
      <c r="F13" s="23">
        <v>0.05</v>
      </c>
      <c r="G13" s="23">
        <f t="shared" si="3"/>
        <v>5.443672839506173E-2</v>
      </c>
      <c r="H13" s="23">
        <v>3</v>
      </c>
      <c r="I13" s="24"/>
      <c r="J13" s="25"/>
      <c r="K13" s="24"/>
      <c r="L13" s="25"/>
      <c r="M13" s="26"/>
      <c r="N13" s="27"/>
      <c r="O13" s="26"/>
      <c r="P13" s="33">
        <f>G13*16*86.4</f>
        <v>75.253333333333345</v>
      </c>
      <c r="Q13" s="26"/>
      <c r="R13" s="27"/>
      <c r="S13" s="26"/>
      <c r="T13" s="27"/>
      <c r="U13" s="28">
        <f>G13*15*86.4</f>
        <v>70.550000000000011</v>
      </c>
      <c r="V13" s="27"/>
      <c r="W13" s="28">
        <f>G13*15*86.4</f>
        <v>70.550000000000011</v>
      </c>
      <c r="X13" s="27"/>
      <c r="Y13" s="26"/>
      <c r="Z13" s="27"/>
      <c r="AA13" s="26"/>
      <c r="AB13" s="29"/>
      <c r="AC13" s="30"/>
      <c r="AD13" s="29"/>
      <c r="AE13" s="30"/>
      <c r="AF13" s="29"/>
      <c r="AG13" s="31">
        <f t="shared" si="5"/>
        <v>0.15000000000000002</v>
      </c>
      <c r="AH13" s="32">
        <f t="shared" si="6"/>
        <v>216.35333333333335</v>
      </c>
    </row>
    <row r="14" spans="1:34" ht="31.5" customHeight="1" x14ac:dyDescent="0.25">
      <c r="A14" s="21">
        <f t="shared" si="4"/>
        <v>8</v>
      </c>
      <c r="B14" s="22" t="s">
        <v>35</v>
      </c>
      <c r="C14" s="23">
        <v>1411</v>
      </c>
      <c r="D14" s="23">
        <f t="shared" si="1"/>
        <v>16.331018518518519</v>
      </c>
      <c r="E14" s="23">
        <f t="shared" si="2"/>
        <v>1.0887345679012346</v>
      </c>
      <c r="F14" s="23"/>
      <c r="G14" s="23">
        <f t="shared" si="3"/>
        <v>0</v>
      </c>
      <c r="H14" s="23"/>
      <c r="I14" s="24"/>
      <c r="J14" s="25"/>
      <c r="K14" s="24"/>
      <c r="L14" s="25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9"/>
      <c r="AC14" s="30"/>
      <c r="AD14" s="29"/>
      <c r="AE14" s="30"/>
      <c r="AF14" s="29"/>
      <c r="AG14" s="31">
        <f t="shared" si="5"/>
        <v>0</v>
      </c>
      <c r="AH14" s="32">
        <f t="shared" si="6"/>
        <v>0</v>
      </c>
    </row>
    <row r="15" spans="1:34" ht="31.5" customHeight="1" x14ac:dyDescent="0.25">
      <c r="A15" s="21">
        <f t="shared" si="4"/>
        <v>9</v>
      </c>
      <c r="B15" s="22" t="s">
        <v>36</v>
      </c>
      <c r="C15" s="23">
        <v>1411</v>
      </c>
      <c r="D15" s="23">
        <f t="shared" si="1"/>
        <v>16.331018518518519</v>
      </c>
      <c r="E15" s="23">
        <f t="shared" si="2"/>
        <v>1.0887345679012346</v>
      </c>
      <c r="F15" s="23"/>
      <c r="G15" s="23">
        <f t="shared" si="3"/>
        <v>0</v>
      </c>
      <c r="H15" s="23">
        <v>6</v>
      </c>
      <c r="I15" s="24"/>
      <c r="J15" s="25"/>
      <c r="K15" s="24"/>
      <c r="L15" s="25"/>
      <c r="M15" s="26"/>
      <c r="N15" s="27"/>
      <c r="O15" s="28">
        <f>G15*15*86.4</f>
        <v>0</v>
      </c>
      <c r="P15" s="27"/>
      <c r="Q15" s="28">
        <f>G15*15*86.4</f>
        <v>0</v>
      </c>
      <c r="R15" s="27"/>
      <c r="S15" s="28">
        <f>G15*15*86.4</f>
        <v>0</v>
      </c>
      <c r="T15" s="27"/>
      <c r="U15" s="28">
        <f>G15*15*86.4</f>
        <v>0</v>
      </c>
      <c r="V15" s="27"/>
      <c r="W15" s="28">
        <f>G15*15*86.4</f>
        <v>0</v>
      </c>
      <c r="X15" s="27"/>
      <c r="Y15" s="28">
        <f>G15*15*86.4</f>
        <v>0</v>
      </c>
      <c r="Z15" s="27"/>
      <c r="AA15" s="26"/>
      <c r="AB15" s="29"/>
      <c r="AC15" s="30"/>
      <c r="AD15" s="29"/>
      <c r="AE15" s="30"/>
      <c r="AF15" s="29"/>
      <c r="AG15" s="31">
        <f t="shared" si="5"/>
        <v>0</v>
      </c>
      <c r="AH15" s="32">
        <f t="shared" si="6"/>
        <v>0</v>
      </c>
    </row>
    <row r="16" spans="1:34" ht="31.5" customHeight="1" thickBot="1" x14ac:dyDescent="0.3">
      <c r="A16" s="21">
        <f t="shared" si="4"/>
        <v>10</v>
      </c>
      <c r="B16" s="34" t="s">
        <v>37</v>
      </c>
      <c r="C16" s="35">
        <v>1411</v>
      </c>
      <c r="D16" s="35">
        <f t="shared" si="1"/>
        <v>16.331018518518519</v>
      </c>
      <c r="E16" s="35">
        <f t="shared" si="2"/>
        <v>1.0887345679012346</v>
      </c>
      <c r="F16" s="35"/>
      <c r="G16" s="35">
        <f t="shared" si="3"/>
        <v>0</v>
      </c>
      <c r="H16" s="35">
        <v>3</v>
      </c>
      <c r="I16" s="36"/>
      <c r="J16" s="37"/>
      <c r="K16" s="36"/>
      <c r="L16" s="37"/>
      <c r="M16" s="38"/>
      <c r="N16" s="39"/>
      <c r="O16" s="38"/>
      <c r="P16" s="39"/>
      <c r="Q16" s="38"/>
      <c r="R16" s="39"/>
      <c r="S16" s="40">
        <f>G16*15*86.4</f>
        <v>0</v>
      </c>
      <c r="T16" s="39"/>
      <c r="U16" s="28">
        <f>G16*15*86.4</f>
        <v>0</v>
      </c>
      <c r="V16" s="39"/>
      <c r="W16" s="28">
        <f>G16*15*86.4</f>
        <v>0</v>
      </c>
      <c r="X16" s="39"/>
      <c r="Y16" s="38"/>
      <c r="Z16" s="39"/>
      <c r="AA16" s="38"/>
      <c r="AB16" s="41"/>
      <c r="AC16" s="42"/>
      <c r="AD16" s="41"/>
      <c r="AE16" s="42"/>
      <c r="AF16" s="41"/>
      <c r="AG16" s="43">
        <f>F16*H16</f>
        <v>0</v>
      </c>
      <c r="AH16" s="44">
        <f t="shared" si="6"/>
        <v>0</v>
      </c>
    </row>
    <row r="17" spans="1:34" ht="31.5" customHeight="1" x14ac:dyDescent="0.25">
      <c r="A17" s="21">
        <f t="shared" si="4"/>
        <v>11</v>
      </c>
      <c r="B17" s="68" t="s">
        <v>48</v>
      </c>
      <c r="C17" s="49"/>
      <c r="D17" s="49"/>
      <c r="E17" s="49"/>
      <c r="F17" s="49"/>
      <c r="G17" s="49"/>
      <c r="H17" s="49"/>
      <c r="I17" s="70" t="s">
        <v>49</v>
      </c>
      <c r="J17" s="71"/>
      <c r="K17" s="71"/>
      <c r="L17" s="71"/>
      <c r="M17" s="71"/>
      <c r="N17" s="71"/>
      <c r="O17" s="72" t="s">
        <v>50</v>
      </c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3"/>
      <c r="AB17" s="70" t="s">
        <v>49</v>
      </c>
      <c r="AC17" s="71"/>
      <c r="AD17" s="71"/>
      <c r="AE17" s="71"/>
      <c r="AF17" s="71"/>
      <c r="AG17" s="66"/>
      <c r="AH17" s="67"/>
    </row>
    <row r="18" spans="1:34" ht="45" customHeight="1" x14ac:dyDescent="0.25">
      <c r="A18" s="21">
        <f t="shared" si="4"/>
        <v>12</v>
      </c>
      <c r="B18" s="64" t="s">
        <v>38</v>
      </c>
      <c r="C18" s="45"/>
      <c r="D18" s="45"/>
      <c r="E18" s="45"/>
      <c r="F18" s="45"/>
      <c r="G18" s="45"/>
      <c r="H18" s="46"/>
      <c r="I18" s="47">
        <f>I7+I8+I9+I10+I11+I12+I13+I14+I15+I16+I24+I25+I26</f>
        <v>0</v>
      </c>
      <c r="J18" s="47">
        <f t="shared" ref="J18:AF18" si="7">J7+J8+J9+J10+J11+J12+J13+J14+J15+J16+J24+J25+J26</f>
        <v>0</v>
      </c>
      <c r="K18" s="47">
        <f t="shared" si="7"/>
        <v>0</v>
      </c>
      <c r="L18" s="47">
        <f t="shared" si="7"/>
        <v>0</v>
      </c>
      <c r="M18" s="47">
        <f t="shared" si="7"/>
        <v>0</v>
      </c>
      <c r="N18" s="47">
        <f t="shared" si="7"/>
        <v>0</v>
      </c>
      <c r="O18" s="47">
        <f t="shared" si="7"/>
        <v>11139.7</v>
      </c>
      <c r="P18" s="47">
        <f t="shared" si="7"/>
        <v>75.253333333333345</v>
      </c>
      <c r="Q18" s="47">
        <f t="shared" si="7"/>
        <v>5644.0000000000009</v>
      </c>
      <c r="R18" s="47">
        <f t="shared" si="7"/>
        <v>0</v>
      </c>
      <c r="S18" s="47">
        <f t="shared" si="7"/>
        <v>6422</v>
      </c>
      <c r="T18" s="47">
        <f t="shared" si="7"/>
        <v>11052.48</v>
      </c>
      <c r="U18" s="47">
        <f t="shared" si="7"/>
        <v>6492.55</v>
      </c>
      <c r="V18" s="47">
        <f t="shared" si="7"/>
        <v>5032.2133333333331</v>
      </c>
      <c r="W18" s="47">
        <f t="shared" si="7"/>
        <v>12136.55</v>
      </c>
      <c r="X18" s="47">
        <f t="shared" si="7"/>
        <v>0</v>
      </c>
      <c r="Y18" s="47">
        <f t="shared" si="7"/>
        <v>5644.0000000000009</v>
      </c>
      <c r="Z18" s="47">
        <f t="shared" si="7"/>
        <v>0</v>
      </c>
      <c r="AA18" s="47">
        <f t="shared" si="7"/>
        <v>0</v>
      </c>
      <c r="AB18" s="47">
        <f t="shared" si="7"/>
        <v>0</v>
      </c>
      <c r="AC18" s="47">
        <f t="shared" si="7"/>
        <v>0</v>
      </c>
      <c r="AD18" s="47">
        <f t="shared" si="7"/>
        <v>0</v>
      </c>
      <c r="AE18" s="47">
        <f t="shared" si="7"/>
        <v>0</v>
      </c>
      <c r="AF18" s="47">
        <f t="shared" si="7"/>
        <v>0</v>
      </c>
      <c r="AG18" s="47">
        <f>AG7+AG8+AG9+AG10+AG11+AG12+AG13+AG14+AG15+AG16</f>
        <v>48.41</v>
      </c>
      <c r="AH18" s="48">
        <f>I18+J18+K18+L18+M18+N18+O18+P18+Q18+R18+S18+T18+U18+V18+W18+X18+Y18+Z18+AA18+AB18+AC18+AD18+AE18+AF18</f>
        <v>63638.746666666673</v>
      </c>
    </row>
    <row r="19" spans="1:34" ht="31.5" customHeight="1" x14ac:dyDescent="0.25">
      <c r="A19" s="21">
        <f t="shared" si="4"/>
        <v>13</v>
      </c>
      <c r="B19" s="22" t="s">
        <v>39</v>
      </c>
      <c r="C19" s="49"/>
      <c r="D19" s="49"/>
      <c r="E19" s="49"/>
      <c r="F19" s="49"/>
      <c r="G19" s="49"/>
      <c r="H19" s="49"/>
      <c r="I19" s="50">
        <v>0.9</v>
      </c>
      <c r="J19" s="51">
        <f>I19</f>
        <v>0.9</v>
      </c>
      <c r="K19" s="50">
        <v>0.9</v>
      </c>
      <c r="L19" s="51">
        <f t="shared" ref="L19:L22" si="8">K19</f>
        <v>0.9</v>
      </c>
      <c r="M19" s="50">
        <v>0.9</v>
      </c>
      <c r="N19" s="51">
        <f t="shared" ref="N19:N22" si="9">M19</f>
        <v>0.9</v>
      </c>
      <c r="O19" s="50">
        <v>0.9</v>
      </c>
      <c r="P19" s="51">
        <f t="shared" ref="P19:P22" si="10">O19</f>
        <v>0.9</v>
      </c>
      <c r="Q19" s="50">
        <v>0.9</v>
      </c>
      <c r="R19" s="51">
        <f t="shared" ref="R19:R22" si="11">Q19</f>
        <v>0.9</v>
      </c>
      <c r="S19" s="50">
        <v>0.9</v>
      </c>
      <c r="T19" s="51">
        <f t="shared" ref="T19:T22" si="12">S19</f>
        <v>0.9</v>
      </c>
      <c r="U19" s="50">
        <v>0.9</v>
      </c>
      <c r="V19" s="51">
        <f t="shared" ref="V19:V22" si="13">U19</f>
        <v>0.9</v>
      </c>
      <c r="W19" s="50">
        <v>0.9</v>
      </c>
      <c r="X19" s="51">
        <f t="shared" ref="X19:X22" si="14">W19</f>
        <v>0.9</v>
      </c>
      <c r="Y19" s="50">
        <v>0.9</v>
      </c>
      <c r="Z19" s="51">
        <f t="shared" ref="Z19:Z22" si="15">Y19</f>
        <v>0.9</v>
      </c>
      <c r="AA19" s="50">
        <v>0.9</v>
      </c>
      <c r="AB19" s="51">
        <f t="shared" ref="AB19:AB22" si="16">AA19</f>
        <v>0.9</v>
      </c>
      <c r="AC19" s="50">
        <v>0.9</v>
      </c>
      <c r="AD19" s="51">
        <f t="shared" ref="AD19:AD22" si="17">AC19</f>
        <v>0.9</v>
      </c>
      <c r="AE19" s="50">
        <v>0.9</v>
      </c>
      <c r="AF19" s="51">
        <f t="shared" ref="AF19:AF22" si="18">AE19</f>
        <v>0.9</v>
      </c>
      <c r="AG19" s="52"/>
      <c r="AH19" s="53"/>
    </row>
    <row r="20" spans="1:34" ht="31.5" customHeight="1" x14ac:dyDescent="0.25">
      <c r="A20" s="21">
        <f t="shared" si="4"/>
        <v>14</v>
      </c>
      <c r="B20" s="22" t="s">
        <v>40</v>
      </c>
      <c r="C20" s="54"/>
      <c r="D20" s="54"/>
      <c r="E20" s="54"/>
      <c r="F20" s="54"/>
      <c r="G20" s="55"/>
      <c r="H20" s="55"/>
      <c r="I20" s="56">
        <v>0.9</v>
      </c>
      <c r="J20" s="57">
        <f>I20</f>
        <v>0.9</v>
      </c>
      <c r="K20" s="56">
        <v>0.9</v>
      </c>
      <c r="L20" s="57">
        <f t="shared" si="8"/>
        <v>0.9</v>
      </c>
      <c r="M20" s="56">
        <v>0.9</v>
      </c>
      <c r="N20" s="57">
        <f t="shared" si="9"/>
        <v>0.9</v>
      </c>
      <c r="O20" s="56">
        <v>0.9</v>
      </c>
      <c r="P20" s="57">
        <f t="shared" si="10"/>
        <v>0.9</v>
      </c>
      <c r="Q20" s="56">
        <v>0.9</v>
      </c>
      <c r="R20" s="57">
        <f t="shared" si="11"/>
        <v>0.9</v>
      </c>
      <c r="S20" s="56">
        <v>0.9</v>
      </c>
      <c r="T20" s="57">
        <f t="shared" si="12"/>
        <v>0.9</v>
      </c>
      <c r="U20" s="56">
        <v>0.9</v>
      </c>
      <c r="V20" s="57">
        <f t="shared" si="13"/>
        <v>0.9</v>
      </c>
      <c r="W20" s="56">
        <v>0.9</v>
      </c>
      <c r="X20" s="57">
        <f t="shared" si="14"/>
        <v>0.9</v>
      </c>
      <c r="Y20" s="56">
        <v>0.9</v>
      </c>
      <c r="Z20" s="57">
        <f t="shared" si="15"/>
        <v>0.9</v>
      </c>
      <c r="AA20" s="56">
        <v>0.9</v>
      </c>
      <c r="AB20" s="57">
        <f t="shared" si="16"/>
        <v>0.9</v>
      </c>
      <c r="AC20" s="56">
        <v>0.9</v>
      </c>
      <c r="AD20" s="57">
        <f t="shared" si="17"/>
        <v>0.9</v>
      </c>
      <c r="AE20" s="56">
        <v>0.9</v>
      </c>
      <c r="AF20" s="57">
        <f t="shared" si="18"/>
        <v>0.9</v>
      </c>
      <c r="AG20" s="52"/>
      <c r="AH20" s="53"/>
    </row>
    <row r="21" spans="1:34" ht="31.5" customHeight="1" x14ac:dyDescent="0.25">
      <c r="A21" s="21">
        <f t="shared" si="4"/>
        <v>15</v>
      </c>
      <c r="B21" s="22" t="s">
        <v>41</v>
      </c>
      <c r="C21" s="49"/>
      <c r="D21" s="49"/>
      <c r="E21" s="49"/>
      <c r="F21" s="49"/>
      <c r="G21" s="49"/>
      <c r="H21" s="49"/>
      <c r="I21" s="52">
        <v>0.85</v>
      </c>
      <c r="J21" s="53">
        <f>I21</f>
        <v>0.85</v>
      </c>
      <c r="K21" s="52">
        <v>0.85</v>
      </c>
      <c r="L21" s="53">
        <f t="shared" si="8"/>
        <v>0.85</v>
      </c>
      <c r="M21" s="52">
        <v>0.85</v>
      </c>
      <c r="N21" s="53">
        <f t="shared" si="9"/>
        <v>0.85</v>
      </c>
      <c r="O21" s="52">
        <v>0.85</v>
      </c>
      <c r="P21" s="53">
        <f t="shared" si="10"/>
        <v>0.85</v>
      </c>
      <c r="Q21" s="52">
        <v>0.85</v>
      </c>
      <c r="R21" s="53">
        <f t="shared" si="11"/>
        <v>0.85</v>
      </c>
      <c r="S21" s="52">
        <v>0.85</v>
      </c>
      <c r="T21" s="53">
        <f t="shared" si="12"/>
        <v>0.85</v>
      </c>
      <c r="U21" s="52">
        <v>0.85</v>
      </c>
      <c r="V21" s="53">
        <f t="shared" si="13"/>
        <v>0.85</v>
      </c>
      <c r="W21" s="52">
        <v>0.85</v>
      </c>
      <c r="X21" s="53">
        <f t="shared" si="14"/>
        <v>0.85</v>
      </c>
      <c r="Y21" s="52">
        <v>0.85</v>
      </c>
      <c r="Z21" s="53">
        <f t="shared" si="15"/>
        <v>0.85</v>
      </c>
      <c r="AA21" s="52">
        <v>0.85</v>
      </c>
      <c r="AB21" s="53">
        <f t="shared" si="16"/>
        <v>0.85</v>
      </c>
      <c r="AC21" s="52">
        <v>0.85</v>
      </c>
      <c r="AD21" s="53">
        <f t="shared" si="17"/>
        <v>0.85</v>
      </c>
      <c r="AE21" s="52">
        <v>0.85</v>
      </c>
      <c r="AF21" s="53">
        <f t="shared" si="18"/>
        <v>0.85</v>
      </c>
      <c r="AG21" s="52"/>
      <c r="AH21" s="53"/>
    </row>
    <row r="22" spans="1:34" ht="31.5" customHeight="1" x14ac:dyDescent="0.25">
      <c r="A22" s="21">
        <f t="shared" si="4"/>
        <v>16</v>
      </c>
      <c r="B22" s="22" t="s">
        <v>42</v>
      </c>
      <c r="C22" s="49"/>
      <c r="D22" s="49"/>
      <c r="E22" s="49"/>
      <c r="F22" s="49"/>
      <c r="G22" s="49"/>
      <c r="H22" s="49"/>
      <c r="I22" s="52">
        <v>0.83</v>
      </c>
      <c r="J22" s="53">
        <f>I22</f>
        <v>0.83</v>
      </c>
      <c r="K22" s="52">
        <v>0.83</v>
      </c>
      <c r="L22" s="53">
        <f t="shared" si="8"/>
        <v>0.83</v>
      </c>
      <c r="M22" s="52">
        <v>0.83</v>
      </c>
      <c r="N22" s="53">
        <f t="shared" si="9"/>
        <v>0.83</v>
      </c>
      <c r="O22" s="52">
        <v>0.83</v>
      </c>
      <c r="P22" s="53">
        <f t="shared" si="10"/>
        <v>0.83</v>
      </c>
      <c r="Q22" s="52">
        <v>0.83</v>
      </c>
      <c r="R22" s="53">
        <f t="shared" si="11"/>
        <v>0.83</v>
      </c>
      <c r="S22" s="52">
        <v>0.83</v>
      </c>
      <c r="T22" s="53">
        <f t="shared" si="12"/>
        <v>0.83</v>
      </c>
      <c r="U22" s="52">
        <v>0.83</v>
      </c>
      <c r="V22" s="53">
        <f t="shared" si="13"/>
        <v>0.83</v>
      </c>
      <c r="W22" s="52">
        <v>0.83</v>
      </c>
      <c r="X22" s="53">
        <f t="shared" si="14"/>
        <v>0.83</v>
      </c>
      <c r="Y22" s="52">
        <v>0.83</v>
      </c>
      <c r="Z22" s="53">
        <f t="shared" si="15"/>
        <v>0.83</v>
      </c>
      <c r="AA22" s="52">
        <v>0.83</v>
      </c>
      <c r="AB22" s="53">
        <f t="shared" si="16"/>
        <v>0.83</v>
      </c>
      <c r="AC22" s="52">
        <v>0.83</v>
      </c>
      <c r="AD22" s="53">
        <f t="shared" si="17"/>
        <v>0.83</v>
      </c>
      <c r="AE22" s="52">
        <v>0.83</v>
      </c>
      <c r="AF22" s="53">
        <f t="shared" si="18"/>
        <v>0.83</v>
      </c>
      <c r="AG22" s="52"/>
      <c r="AH22" s="53"/>
    </row>
    <row r="23" spans="1:34" ht="31.5" customHeight="1" x14ac:dyDescent="0.25">
      <c r="A23" s="21">
        <f t="shared" si="4"/>
        <v>17</v>
      </c>
      <c r="B23" s="22" t="s">
        <v>43</v>
      </c>
      <c r="C23" s="49"/>
      <c r="D23" s="49"/>
      <c r="E23" s="49"/>
      <c r="F23" s="49"/>
      <c r="G23" s="49"/>
      <c r="H23" s="49"/>
      <c r="I23" s="52">
        <f>I19*I20*I21*I22</f>
        <v>0.57145499999999994</v>
      </c>
      <c r="J23" s="53">
        <f>J19*J20*J21*J22</f>
        <v>0.57145499999999994</v>
      </c>
      <c r="K23" s="52">
        <f t="shared" ref="K23:AF23" si="19">K19*K20*K21*K22</f>
        <v>0.57145499999999994</v>
      </c>
      <c r="L23" s="53">
        <f t="shared" si="19"/>
        <v>0.57145499999999994</v>
      </c>
      <c r="M23" s="52">
        <f t="shared" si="19"/>
        <v>0.57145499999999994</v>
      </c>
      <c r="N23" s="53">
        <f t="shared" si="19"/>
        <v>0.57145499999999994</v>
      </c>
      <c r="O23" s="52">
        <f>O19*O20*O21*O22</f>
        <v>0.57145499999999994</v>
      </c>
      <c r="P23" s="53">
        <f t="shared" si="19"/>
        <v>0.57145499999999994</v>
      </c>
      <c r="Q23" s="52">
        <f t="shared" si="19"/>
        <v>0.57145499999999994</v>
      </c>
      <c r="R23" s="53">
        <f t="shared" si="19"/>
        <v>0.57145499999999994</v>
      </c>
      <c r="S23" s="52">
        <f t="shared" si="19"/>
        <v>0.57145499999999994</v>
      </c>
      <c r="T23" s="53">
        <f t="shared" si="19"/>
        <v>0.57145499999999994</v>
      </c>
      <c r="U23" s="52">
        <f t="shared" si="19"/>
        <v>0.57145499999999994</v>
      </c>
      <c r="V23" s="53">
        <f t="shared" si="19"/>
        <v>0.57145499999999994</v>
      </c>
      <c r="W23" s="52">
        <f t="shared" si="19"/>
        <v>0.57145499999999994</v>
      </c>
      <c r="X23" s="53">
        <f t="shared" si="19"/>
        <v>0.57145499999999994</v>
      </c>
      <c r="Y23" s="52">
        <f t="shared" si="19"/>
        <v>0.57145499999999994</v>
      </c>
      <c r="Z23" s="53">
        <f t="shared" si="19"/>
        <v>0.57145499999999994</v>
      </c>
      <c r="AA23" s="52">
        <f t="shared" si="19"/>
        <v>0.57145499999999994</v>
      </c>
      <c r="AB23" s="53">
        <f t="shared" si="19"/>
        <v>0.57145499999999994</v>
      </c>
      <c r="AC23" s="52">
        <f t="shared" si="19"/>
        <v>0.57145499999999994</v>
      </c>
      <c r="AD23" s="53">
        <f t="shared" si="19"/>
        <v>0.57145499999999994</v>
      </c>
      <c r="AE23" s="52">
        <f t="shared" si="19"/>
        <v>0.57145499999999994</v>
      </c>
      <c r="AF23" s="53">
        <f t="shared" si="19"/>
        <v>0.57145499999999994</v>
      </c>
      <c r="AG23" s="52"/>
      <c r="AH23" s="53"/>
    </row>
    <row r="24" spans="1:34" ht="31.5" customHeight="1" x14ac:dyDescent="0.25">
      <c r="A24" s="21">
        <f t="shared" si="4"/>
        <v>18</v>
      </c>
      <c r="B24" s="22" t="s">
        <v>51</v>
      </c>
      <c r="C24" s="49"/>
      <c r="D24" s="49"/>
      <c r="E24" s="49"/>
      <c r="F24" s="49"/>
      <c r="G24" s="49"/>
      <c r="H24" s="49"/>
      <c r="I24" s="52"/>
      <c r="J24" s="53"/>
      <c r="K24" s="52"/>
      <c r="L24" s="53"/>
      <c r="M24" s="52"/>
      <c r="N24" s="53"/>
      <c r="O24" s="52"/>
      <c r="P24" s="53"/>
      <c r="Q24" s="52"/>
      <c r="R24" s="53"/>
      <c r="S24" s="52"/>
      <c r="T24" s="53"/>
      <c r="U24" s="52"/>
      <c r="V24" s="53"/>
      <c r="W24" s="52"/>
      <c r="X24" s="53"/>
      <c r="Y24" s="52"/>
      <c r="Z24" s="53"/>
      <c r="AA24" s="52"/>
      <c r="AB24" s="53"/>
      <c r="AC24" s="52"/>
      <c r="AD24" s="53"/>
      <c r="AE24" s="52"/>
      <c r="AF24" s="53"/>
      <c r="AG24" s="96" t="s">
        <v>54</v>
      </c>
      <c r="AH24" s="97"/>
    </row>
    <row r="25" spans="1:34" ht="31.5" customHeight="1" x14ac:dyDescent="0.25">
      <c r="A25" s="21">
        <f t="shared" si="4"/>
        <v>19</v>
      </c>
      <c r="B25" s="22" t="s">
        <v>52</v>
      </c>
      <c r="C25" s="49"/>
      <c r="D25" s="49"/>
      <c r="E25" s="49"/>
      <c r="F25" s="49"/>
      <c r="G25" s="49"/>
      <c r="H25" s="49"/>
      <c r="I25" s="52"/>
      <c r="J25" s="53"/>
      <c r="K25" s="52"/>
      <c r="L25" s="53"/>
      <c r="M25" s="52"/>
      <c r="N25" s="53"/>
      <c r="O25" s="52"/>
      <c r="P25" s="53"/>
      <c r="Q25" s="52"/>
      <c r="R25" s="53"/>
      <c r="S25" s="52"/>
      <c r="T25" s="53"/>
      <c r="U25" s="52"/>
      <c r="V25" s="53"/>
      <c r="W25" s="52"/>
      <c r="X25" s="53"/>
      <c r="Y25" s="52"/>
      <c r="Z25" s="53"/>
      <c r="AA25" s="52"/>
      <c r="AB25" s="53"/>
      <c r="AC25" s="52"/>
      <c r="AD25" s="53"/>
      <c r="AE25" s="52"/>
      <c r="AF25" s="53"/>
      <c r="AG25" s="98"/>
      <c r="AH25" s="99"/>
    </row>
    <row r="26" spans="1:34" ht="31.5" customHeight="1" x14ac:dyDescent="0.25">
      <c r="A26" s="21">
        <f t="shared" si="4"/>
        <v>20</v>
      </c>
      <c r="B26" s="22" t="s">
        <v>53</v>
      </c>
      <c r="C26" s="49"/>
      <c r="D26" s="49"/>
      <c r="E26" s="49"/>
      <c r="F26" s="49"/>
      <c r="G26" s="49"/>
      <c r="H26" s="49"/>
      <c r="I26" s="52"/>
      <c r="J26" s="53"/>
      <c r="K26" s="52"/>
      <c r="L26" s="53"/>
      <c r="M26" s="52"/>
      <c r="N26" s="53"/>
      <c r="O26" s="52"/>
      <c r="P26" s="53"/>
      <c r="Q26" s="52"/>
      <c r="R26" s="53"/>
      <c r="S26" s="52"/>
      <c r="T26" s="53"/>
      <c r="U26" s="52"/>
      <c r="V26" s="53"/>
      <c r="W26" s="52"/>
      <c r="X26" s="53"/>
      <c r="Y26" s="52"/>
      <c r="Z26" s="53"/>
      <c r="AA26" s="52"/>
      <c r="AB26" s="53"/>
      <c r="AC26" s="52"/>
      <c r="AD26" s="53"/>
      <c r="AE26" s="52"/>
      <c r="AF26" s="53"/>
      <c r="AG26" s="100"/>
      <c r="AH26" s="101"/>
    </row>
    <row r="27" spans="1:34" ht="31.5" customHeight="1" x14ac:dyDescent="0.25">
      <c r="A27" s="21">
        <f t="shared" si="4"/>
        <v>21</v>
      </c>
      <c r="B27" s="22" t="s">
        <v>44</v>
      </c>
      <c r="C27" s="49"/>
      <c r="D27" s="49"/>
      <c r="E27" s="49"/>
      <c r="F27" s="49"/>
      <c r="G27" s="49"/>
      <c r="H27" s="49"/>
      <c r="I27" s="58">
        <f>I18/I23</f>
        <v>0</v>
      </c>
      <c r="J27" s="59">
        <f>J18/J23</f>
        <v>0</v>
      </c>
      <c r="K27" s="58">
        <f t="shared" ref="K27:AE27" si="20">K18/K23</f>
        <v>0</v>
      </c>
      <c r="L27" s="59">
        <f t="shared" si="20"/>
        <v>0</v>
      </c>
      <c r="M27" s="58">
        <f t="shared" si="20"/>
        <v>0</v>
      </c>
      <c r="N27" s="59">
        <f t="shared" si="20"/>
        <v>0</v>
      </c>
      <c r="O27" s="58">
        <f>O18/O23</f>
        <v>19493.573422229227</v>
      </c>
      <c r="P27" s="59">
        <f t="shared" si="20"/>
        <v>131.68724279835394</v>
      </c>
      <c r="Q27" s="58">
        <f t="shared" si="20"/>
        <v>9876.5432098765468</v>
      </c>
      <c r="R27" s="59">
        <f t="shared" si="20"/>
        <v>0</v>
      </c>
      <c r="S27" s="58">
        <f t="shared" si="20"/>
        <v>11237.980243413744</v>
      </c>
      <c r="T27" s="59">
        <f t="shared" si="20"/>
        <v>19340.945481271494</v>
      </c>
      <c r="U27" s="58">
        <f t="shared" si="20"/>
        <v>11361.4370335372</v>
      </c>
      <c r="V27" s="59">
        <f t="shared" si="20"/>
        <v>8805.9660574031786</v>
      </c>
      <c r="W27" s="58">
        <f t="shared" si="20"/>
        <v>21237.980243413742</v>
      </c>
      <c r="X27" s="59">
        <f t="shared" si="20"/>
        <v>0</v>
      </c>
      <c r="Y27" s="58">
        <f t="shared" si="20"/>
        <v>9876.5432098765468</v>
      </c>
      <c r="Z27" s="59">
        <f t="shared" si="20"/>
        <v>0</v>
      </c>
      <c r="AA27" s="58">
        <f t="shared" si="20"/>
        <v>0</v>
      </c>
      <c r="AB27" s="59">
        <f t="shared" si="20"/>
        <v>0</v>
      </c>
      <c r="AC27" s="58">
        <f t="shared" si="20"/>
        <v>0</v>
      </c>
      <c r="AD27" s="59">
        <f t="shared" si="20"/>
        <v>0</v>
      </c>
      <c r="AE27" s="58">
        <f t="shared" si="20"/>
        <v>0</v>
      </c>
      <c r="AF27" s="59">
        <f>AF18/AF23</f>
        <v>0</v>
      </c>
      <c r="AG27" s="58"/>
      <c r="AH27" s="59">
        <f>I27+J27+K27+L27+M27+N27+O27+P27+Q27+R27+S27+T27+U27+V27+W27+X27+Y27+Z27+AA27+AB27+AC27+AD27+AE27+AF27</f>
        <v>111362.65614382002</v>
      </c>
    </row>
    <row r="28" spans="1:34" ht="31.5" customHeight="1" thickBot="1" x14ac:dyDescent="0.3">
      <c r="A28" s="21">
        <f t="shared" si="4"/>
        <v>22</v>
      </c>
      <c r="B28" s="34" t="s">
        <v>45</v>
      </c>
      <c r="C28" s="60"/>
      <c r="D28" s="60"/>
      <c r="E28" s="60"/>
      <c r="F28" s="60"/>
      <c r="G28" s="60"/>
      <c r="H28" s="60"/>
      <c r="I28" s="61">
        <f>I27/(15*86400)</f>
        <v>0</v>
      </c>
      <c r="J28" s="62">
        <f>J27/(15*86400)</f>
        <v>0</v>
      </c>
      <c r="K28" s="61">
        <f t="shared" ref="K28:AF28" si="21">K27/(15*86400)</f>
        <v>0</v>
      </c>
      <c r="L28" s="62">
        <f t="shared" si="21"/>
        <v>0</v>
      </c>
      <c r="M28" s="61">
        <f t="shared" si="21"/>
        <v>0</v>
      </c>
      <c r="N28" s="62">
        <f t="shared" si="21"/>
        <v>0</v>
      </c>
      <c r="O28" s="61">
        <f t="shared" si="21"/>
        <v>1.5041337517152181E-2</v>
      </c>
      <c r="P28" s="62">
        <f t="shared" si="21"/>
        <v>1.0161052685058174E-4</v>
      </c>
      <c r="Q28" s="61">
        <f t="shared" si="21"/>
        <v>7.620789513793632E-3</v>
      </c>
      <c r="R28" s="62">
        <f t="shared" si="21"/>
        <v>0</v>
      </c>
      <c r="S28" s="61">
        <f t="shared" si="21"/>
        <v>8.6712810520167775E-3</v>
      </c>
      <c r="T28" s="62">
        <f t="shared" si="21"/>
        <v>1.4923569044190968E-2</v>
      </c>
      <c r="U28" s="61">
        <f t="shared" si="21"/>
        <v>8.7665409209391979E-3</v>
      </c>
      <c r="V28" s="62">
        <f t="shared" si="21"/>
        <v>6.7947268961444278E-3</v>
      </c>
      <c r="W28" s="61">
        <f t="shared" si="21"/>
        <v>1.6387330434732825E-2</v>
      </c>
      <c r="X28" s="62">
        <f t="shared" si="21"/>
        <v>0</v>
      </c>
      <c r="Y28" s="61">
        <f t="shared" si="21"/>
        <v>7.620789513793632E-3</v>
      </c>
      <c r="Z28" s="62">
        <f t="shared" si="21"/>
        <v>0</v>
      </c>
      <c r="AA28" s="61">
        <f t="shared" si="21"/>
        <v>0</v>
      </c>
      <c r="AB28" s="62">
        <f t="shared" si="21"/>
        <v>0</v>
      </c>
      <c r="AC28" s="61">
        <f t="shared" si="21"/>
        <v>0</v>
      </c>
      <c r="AD28" s="62">
        <f t="shared" si="21"/>
        <v>0</v>
      </c>
      <c r="AE28" s="61">
        <f t="shared" si="21"/>
        <v>0</v>
      </c>
      <c r="AF28" s="62">
        <f t="shared" si="21"/>
        <v>0</v>
      </c>
      <c r="AG28" s="61"/>
      <c r="AH28" s="62"/>
    </row>
  </sheetData>
  <mergeCells count="28">
    <mergeCell ref="AG24:AH26"/>
    <mergeCell ref="AG4:AH4"/>
    <mergeCell ref="Q4:R4"/>
    <mergeCell ref="S4:T4"/>
    <mergeCell ref="U4:V4"/>
    <mergeCell ref="W4:X4"/>
    <mergeCell ref="Y4:Z4"/>
    <mergeCell ref="AA4:AB4"/>
    <mergeCell ref="I4:J4"/>
    <mergeCell ref="K4:L4"/>
    <mergeCell ref="M4:N4"/>
    <mergeCell ref="AC4:AD4"/>
    <mergeCell ref="AE4:AF4"/>
    <mergeCell ref="I17:N17"/>
    <mergeCell ref="O17:AA17"/>
    <mergeCell ref="AB17:AF17"/>
    <mergeCell ref="O4:P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ტირიფონის სარწყავი სისტემა</vt:lpstr>
      <vt:lpstr>ძევერა-შერთული</vt:lpstr>
      <vt:lpstr>არბო-დიცის სარწყავი სისტემა</vt:lpstr>
      <vt:lpstr>კარბი მერეთი</vt:lpstr>
      <vt:lpstr>ატენის მ.ს.ს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Sopio Kebadze</dc:creator>
  <cp:lastModifiedBy>Vazha Gvelesiani</cp:lastModifiedBy>
  <dcterms:created xsi:type="dcterms:W3CDTF">2015-06-05T18:17:20Z</dcterms:created>
  <dcterms:modified xsi:type="dcterms:W3CDTF">2025-10-31T08:53:52Z</dcterms:modified>
</cp:coreProperties>
</file>