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vazha.gvelesiani 17.07.2025\Desktop\საპროგნოზო რეჟიმები ასათვირთი\დანართი N1 პროფილური მომხმარებელი 2026\ქვემო ქართლი\"/>
    </mc:Choice>
  </mc:AlternateContent>
  <xr:revisionPtr revIDLastSave="0" documentId="13_ncr:1_{FA7E1601-2593-45D4-A889-7542D734137C}" xr6:coauthVersionLast="47" xr6:coauthVersionMax="47" xr10:uidLastSave="{00000000-0000-0000-0000-000000000000}"/>
  <bookViews>
    <workbookView xWindow="28680" yWindow="-30" windowWidth="29040" windowHeight="15720" xr2:uid="{00000000-000D-0000-FFFF-FFFF00000000}"/>
  </bookViews>
  <sheets>
    <sheet name="ტბისი-კუმისი" sheetId="3" r:id="rId1"/>
    <sheet name="ასურეთის" sheetId="6" r:id="rId2"/>
    <sheet name="ჯანდარა" sheetId="4" r:id="rId3"/>
    <sheet name="ავრანლო-გუმბათი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5" l="1"/>
  <c r="K18" i="5"/>
  <c r="L18" i="5"/>
  <c r="M18" i="5"/>
  <c r="N18" i="5"/>
  <c r="Z18" i="5"/>
  <c r="AA18" i="5"/>
  <c r="AC18" i="5"/>
  <c r="AD18" i="5"/>
  <c r="AE18" i="5"/>
  <c r="AF18" i="5"/>
  <c r="I18" i="5"/>
  <c r="J18" i="4"/>
  <c r="K18" i="4"/>
  <c r="L18" i="4"/>
  <c r="M18" i="4"/>
  <c r="N18" i="4"/>
  <c r="Z18" i="4"/>
  <c r="AA18" i="4"/>
  <c r="AC18" i="4"/>
  <c r="AD18" i="4"/>
  <c r="AE18" i="4"/>
  <c r="AF18" i="4"/>
  <c r="I18" i="4"/>
  <c r="J18" i="6"/>
  <c r="K18" i="6"/>
  <c r="L18" i="6"/>
  <c r="M18" i="6"/>
  <c r="N18" i="6"/>
  <c r="Z18" i="6"/>
  <c r="AA18" i="6"/>
  <c r="AC18" i="6"/>
  <c r="AC27" i="6" s="1"/>
  <c r="AC28" i="6" s="1"/>
  <c r="AD18" i="6"/>
  <c r="AE18" i="6"/>
  <c r="AE27" i="6" s="1"/>
  <c r="AE28" i="6" s="1"/>
  <c r="AF18" i="6"/>
  <c r="I18" i="6"/>
  <c r="J18" i="3"/>
  <c r="K18" i="3"/>
  <c r="L18" i="3"/>
  <c r="M18" i="3"/>
  <c r="N18" i="3"/>
  <c r="Z18" i="3"/>
  <c r="AA18" i="3"/>
  <c r="AC18" i="3"/>
  <c r="AD18" i="3"/>
  <c r="AE18" i="3"/>
  <c r="AF18" i="3"/>
  <c r="I18" i="3"/>
  <c r="AF23" i="6"/>
  <c r="AE23" i="6"/>
  <c r="AC23" i="6"/>
  <c r="AA23" i="6"/>
  <c r="AA27" i="6" s="1"/>
  <c r="AA28" i="6" s="1"/>
  <c r="Y23" i="6"/>
  <c r="W23" i="6"/>
  <c r="U23" i="6"/>
  <c r="S23" i="6"/>
  <c r="Q23" i="6"/>
  <c r="O23" i="6"/>
  <c r="M23" i="6"/>
  <c r="M27" i="6" s="1"/>
  <c r="M28" i="6" s="1"/>
  <c r="K23" i="6"/>
  <c r="K27" i="6" s="1"/>
  <c r="K28" i="6" s="1"/>
  <c r="I23" i="6"/>
  <c r="AF22" i="6"/>
  <c r="AD22" i="6"/>
  <c r="AB22" i="6"/>
  <c r="Z22" i="6"/>
  <c r="X22" i="6"/>
  <c r="V22" i="6"/>
  <c r="T22" i="6"/>
  <c r="R22" i="6"/>
  <c r="P22" i="6"/>
  <c r="N22" i="6"/>
  <c r="L22" i="6"/>
  <c r="J22" i="6"/>
  <c r="AF21" i="6"/>
  <c r="AD21" i="6"/>
  <c r="AB21" i="6"/>
  <c r="Z21" i="6"/>
  <c r="X21" i="6"/>
  <c r="V21" i="6"/>
  <c r="T21" i="6"/>
  <c r="R21" i="6"/>
  <c r="P21" i="6"/>
  <c r="N21" i="6"/>
  <c r="L21" i="6"/>
  <c r="J21" i="6"/>
  <c r="AF20" i="6"/>
  <c r="AD20" i="6"/>
  <c r="AB20" i="6"/>
  <c r="Z20" i="6"/>
  <c r="X20" i="6"/>
  <c r="V20" i="6"/>
  <c r="T20" i="6"/>
  <c r="R20" i="6"/>
  <c r="P20" i="6"/>
  <c r="N20" i="6"/>
  <c r="L20" i="6"/>
  <c r="J20" i="6"/>
  <c r="AF19" i="6"/>
  <c r="AD19" i="6"/>
  <c r="AB19" i="6"/>
  <c r="AB23" i="6" s="1"/>
  <c r="Z19" i="6"/>
  <c r="Z23" i="6" s="1"/>
  <c r="X19" i="6"/>
  <c r="V19" i="6"/>
  <c r="V23" i="6" s="1"/>
  <c r="T19" i="6"/>
  <c r="T23" i="6" s="1"/>
  <c r="R19" i="6"/>
  <c r="P19" i="6"/>
  <c r="P23" i="6" s="1"/>
  <c r="N19" i="6"/>
  <c r="N23" i="6" s="1"/>
  <c r="L19" i="6"/>
  <c r="J19" i="6"/>
  <c r="AG16" i="6"/>
  <c r="D16" i="6"/>
  <c r="E16" i="6" s="1"/>
  <c r="G16" i="6" s="1"/>
  <c r="AG15" i="6"/>
  <c r="D15" i="6"/>
  <c r="E15" i="6" s="1"/>
  <c r="G15" i="6" s="1"/>
  <c r="AG14" i="6"/>
  <c r="D14" i="6"/>
  <c r="E14" i="6" s="1"/>
  <c r="G14" i="6" s="1"/>
  <c r="AG13" i="6"/>
  <c r="D13" i="6"/>
  <c r="E13" i="6" s="1"/>
  <c r="G13" i="6" s="1"/>
  <c r="AG12" i="6"/>
  <c r="D12" i="6"/>
  <c r="E12" i="6" s="1"/>
  <c r="G12" i="6" s="1"/>
  <c r="AG11" i="6"/>
  <c r="E11" i="6"/>
  <c r="G11" i="6" s="1"/>
  <c r="D11" i="6"/>
  <c r="AG10" i="6"/>
  <c r="D10" i="6"/>
  <c r="E10" i="6" s="1"/>
  <c r="G10" i="6" s="1"/>
  <c r="AG9" i="6"/>
  <c r="D9" i="6"/>
  <c r="E9" i="6" s="1"/>
  <c r="G9" i="6" s="1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G8" i="6"/>
  <c r="D8" i="6"/>
  <c r="E8" i="6" s="1"/>
  <c r="G8" i="6" s="1"/>
  <c r="A8" i="6"/>
  <c r="AG7" i="6"/>
  <c r="D7" i="6"/>
  <c r="E7" i="6" s="1"/>
  <c r="G7" i="6" s="1"/>
  <c r="C6" i="6"/>
  <c r="D6" i="6" s="1"/>
  <c r="E6" i="6" s="1"/>
  <c r="F6" i="6" s="1"/>
  <c r="G6" i="6" s="1"/>
  <c r="H6" i="6" s="1"/>
  <c r="I6" i="6" s="1"/>
  <c r="J6" i="6" s="1"/>
  <c r="K6" i="6" s="1"/>
  <c r="L6" i="6" s="1"/>
  <c r="M6" i="6" s="1"/>
  <c r="N6" i="6" s="1"/>
  <c r="O6" i="6" s="1"/>
  <c r="P6" i="6" s="1"/>
  <c r="Q6" i="6" s="1"/>
  <c r="R6" i="6" s="1"/>
  <c r="S6" i="6" s="1"/>
  <c r="T6" i="6" s="1"/>
  <c r="U6" i="6" s="1"/>
  <c r="V6" i="6" s="1"/>
  <c r="W6" i="6" s="1"/>
  <c r="X6" i="6" s="1"/>
  <c r="Y6" i="6" s="1"/>
  <c r="Z6" i="6" s="1"/>
  <c r="AA6" i="6" s="1"/>
  <c r="AB6" i="6" s="1"/>
  <c r="AC6" i="6" s="1"/>
  <c r="AD6" i="6" s="1"/>
  <c r="AE6" i="6" s="1"/>
  <c r="AF6" i="6" s="1"/>
  <c r="AG6" i="6" s="1"/>
  <c r="AH6" i="6" s="1"/>
  <c r="B6" i="6"/>
  <c r="X23" i="6" l="1"/>
  <c r="AD23" i="6"/>
  <c r="R23" i="6"/>
  <c r="J23" i="6"/>
  <c r="J27" i="6" s="1"/>
  <c r="J28" i="6" s="1"/>
  <c r="I27" i="6"/>
  <c r="I28" i="6" s="1"/>
  <c r="L23" i="6"/>
  <c r="N27" i="6"/>
  <c r="N28" i="6" s="1"/>
  <c r="Z27" i="6"/>
  <c r="Z28" i="6" s="1"/>
  <c r="AD27" i="6"/>
  <c r="AD28" i="6" s="1"/>
  <c r="AF27" i="6"/>
  <c r="AF28" i="6" s="1"/>
  <c r="AG18" i="6"/>
  <c r="AB9" i="6"/>
  <c r="P9" i="6"/>
  <c r="X14" i="6"/>
  <c r="U14" i="6"/>
  <c r="O14" i="6"/>
  <c r="R10" i="6"/>
  <c r="P10" i="6"/>
  <c r="R15" i="6"/>
  <c r="T15" i="6"/>
  <c r="X15" i="6"/>
  <c r="V15" i="6"/>
  <c r="Y15" i="6"/>
  <c r="W16" i="6"/>
  <c r="S16" i="6"/>
  <c r="U16" i="6"/>
  <c r="W11" i="6"/>
  <c r="S11" i="6"/>
  <c r="S18" i="6" s="1"/>
  <c r="U11" i="6"/>
  <c r="U7" i="6"/>
  <c r="X7" i="6"/>
  <c r="V12" i="6"/>
  <c r="T12" i="6"/>
  <c r="Q12" i="6"/>
  <c r="X12" i="6"/>
  <c r="O12" i="6"/>
  <c r="V8" i="6"/>
  <c r="T8" i="6"/>
  <c r="X8" i="6"/>
  <c r="R8" i="6"/>
  <c r="R18" i="6" s="1"/>
  <c r="T13" i="6"/>
  <c r="R13" i="6"/>
  <c r="L27" i="6"/>
  <c r="L28" i="6" s="1"/>
  <c r="A16" i="3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E23" i="5"/>
  <c r="AC23" i="5"/>
  <c r="AA23" i="5"/>
  <c r="Y23" i="5"/>
  <c r="W23" i="5"/>
  <c r="U23" i="5"/>
  <c r="S23" i="5"/>
  <c r="Q23" i="5"/>
  <c r="O23" i="5"/>
  <c r="M23" i="5"/>
  <c r="K23" i="5"/>
  <c r="I23" i="5"/>
  <c r="AF22" i="5"/>
  <c r="AD22" i="5"/>
  <c r="AB22" i="5"/>
  <c r="Z22" i="5"/>
  <c r="X22" i="5"/>
  <c r="V22" i="5"/>
  <c r="T22" i="5"/>
  <c r="R22" i="5"/>
  <c r="P22" i="5"/>
  <c r="N22" i="5"/>
  <c r="L22" i="5"/>
  <c r="J22" i="5"/>
  <c r="AF21" i="5"/>
  <c r="AD21" i="5"/>
  <c r="AB21" i="5"/>
  <c r="Z21" i="5"/>
  <c r="X21" i="5"/>
  <c r="V21" i="5"/>
  <c r="T21" i="5"/>
  <c r="R21" i="5"/>
  <c r="P21" i="5"/>
  <c r="N21" i="5"/>
  <c r="L21" i="5"/>
  <c r="J21" i="5"/>
  <c r="AF20" i="5"/>
  <c r="AD20" i="5"/>
  <c r="AB20" i="5"/>
  <c r="Z20" i="5"/>
  <c r="X20" i="5"/>
  <c r="V20" i="5"/>
  <c r="T20" i="5"/>
  <c r="R20" i="5"/>
  <c r="P20" i="5"/>
  <c r="N20" i="5"/>
  <c r="L20" i="5"/>
  <c r="J20" i="5"/>
  <c r="AF19" i="5"/>
  <c r="AD19" i="5"/>
  <c r="AB19" i="5"/>
  <c r="Z19" i="5"/>
  <c r="X19" i="5"/>
  <c r="V19" i="5"/>
  <c r="T19" i="5"/>
  <c r="R19" i="5"/>
  <c r="P19" i="5"/>
  <c r="N19" i="5"/>
  <c r="L19" i="5"/>
  <c r="J19" i="5"/>
  <c r="AG16" i="5"/>
  <c r="D16" i="5"/>
  <c r="E16" i="5" s="1"/>
  <c r="G16" i="5" s="1"/>
  <c r="AG15" i="5"/>
  <c r="D15" i="5"/>
  <c r="E15" i="5" s="1"/>
  <c r="G15" i="5" s="1"/>
  <c r="AG14" i="5"/>
  <c r="D14" i="5"/>
  <c r="E14" i="5" s="1"/>
  <c r="G14" i="5" s="1"/>
  <c r="AG13" i="5"/>
  <c r="D13" i="5"/>
  <c r="E13" i="5" s="1"/>
  <c r="G13" i="5" s="1"/>
  <c r="AG12" i="5"/>
  <c r="D12" i="5"/>
  <c r="E12" i="5" s="1"/>
  <c r="G12" i="5" s="1"/>
  <c r="AG11" i="5"/>
  <c r="D11" i="5"/>
  <c r="E11" i="5" s="1"/>
  <c r="G11" i="5" s="1"/>
  <c r="AG10" i="5"/>
  <c r="D10" i="5"/>
  <c r="E10" i="5" s="1"/>
  <c r="G10" i="5" s="1"/>
  <c r="AG9" i="5"/>
  <c r="D9" i="5"/>
  <c r="E9" i="5" s="1"/>
  <c r="G9" i="5" s="1"/>
  <c r="AG8" i="5"/>
  <c r="D8" i="5"/>
  <c r="E8" i="5" s="1"/>
  <c r="G8" i="5" s="1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G7" i="5"/>
  <c r="D7" i="5"/>
  <c r="E7" i="5" s="1"/>
  <c r="G7" i="5" s="1"/>
  <c r="B6" i="5"/>
  <c r="C6" i="5" s="1"/>
  <c r="D6" i="5" s="1"/>
  <c r="E6" i="5" s="1"/>
  <c r="F6" i="5" s="1"/>
  <c r="G6" i="5" s="1"/>
  <c r="H6" i="5" s="1"/>
  <c r="I6" i="5" s="1"/>
  <c r="J6" i="5" s="1"/>
  <c r="K6" i="5" s="1"/>
  <c r="L6" i="5" s="1"/>
  <c r="M6" i="5" s="1"/>
  <c r="N6" i="5" s="1"/>
  <c r="O6" i="5" s="1"/>
  <c r="P6" i="5" s="1"/>
  <c r="Q6" i="5" s="1"/>
  <c r="R6" i="5" s="1"/>
  <c r="S6" i="5" s="1"/>
  <c r="T6" i="5" s="1"/>
  <c r="U6" i="5" s="1"/>
  <c r="V6" i="5" s="1"/>
  <c r="W6" i="5" s="1"/>
  <c r="X6" i="5" s="1"/>
  <c r="Y6" i="5" s="1"/>
  <c r="Z6" i="5" s="1"/>
  <c r="AA6" i="5" s="1"/>
  <c r="AB6" i="5" s="1"/>
  <c r="AC6" i="5" s="1"/>
  <c r="AD6" i="5" s="1"/>
  <c r="AE6" i="5" s="1"/>
  <c r="AF6" i="5" s="1"/>
  <c r="AG6" i="5" s="1"/>
  <c r="AH6" i="5" s="1"/>
  <c r="AE23" i="4"/>
  <c r="AC23" i="4"/>
  <c r="AA23" i="4"/>
  <c r="Y23" i="4"/>
  <c r="W23" i="4"/>
  <c r="U23" i="4"/>
  <c r="S23" i="4"/>
  <c r="Q23" i="4"/>
  <c r="O23" i="4"/>
  <c r="M23" i="4"/>
  <c r="K23" i="4"/>
  <c r="I23" i="4"/>
  <c r="AF22" i="4"/>
  <c r="AD22" i="4"/>
  <c r="AB22" i="4"/>
  <c r="Z22" i="4"/>
  <c r="X22" i="4"/>
  <c r="V22" i="4"/>
  <c r="T22" i="4"/>
  <c r="R22" i="4"/>
  <c r="P22" i="4"/>
  <c r="N22" i="4"/>
  <c r="L22" i="4"/>
  <c r="J22" i="4"/>
  <c r="AF21" i="4"/>
  <c r="AD21" i="4"/>
  <c r="AB21" i="4"/>
  <c r="Z21" i="4"/>
  <c r="X21" i="4"/>
  <c r="V21" i="4"/>
  <c r="T21" i="4"/>
  <c r="R21" i="4"/>
  <c r="P21" i="4"/>
  <c r="N21" i="4"/>
  <c r="L21" i="4"/>
  <c r="J21" i="4"/>
  <c r="AF20" i="4"/>
  <c r="AD20" i="4"/>
  <c r="AB20" i="4"/>
  <c r="Z20" i="4"/>
  <c r="X20" i="4"/>
  <c r="V20" i="4"/>
  <c r="T20" i="4"/>
  <c r="R20" i="4"/>
  <c r="P20" i="4"/>
  <c r="N20" i="4"/>
  <c r="L20" i="4"/>
  <c r="J20" i="4"/>
  <c r="AF19" i="4"/>
  <c r="AD19" i="4"/>
  <c r="AB19" i="4"/>
  <c r="Z19" i="4"/>
  <c r="X19" i="4"/>
  <c r="V19" i="4"/>
  <c r="T19" i="4"/>
  <c r="R19" i="4"/>
  <c r="P19" i="4"/>
  <c r="N19" i="4"/>
  <c r="L19" i="4"/>
  <c r="J19" i="4"/>
  <c r="AG16" i="4"/>
  <c r="D16" i="4"/>
  <c r="E16" i="4" s="1"/>
  <c r="G16" i="4" s="1"/>
  <c r="AG15" i="4"/>
  <c r="D15" i="4"/>
  <c r="E15" i="4" s="1"/>
  <c r="G15" i="4" s="1"/>
  <c r="AG14" i="4"/>
  <c r="D14" i="4"/>
  <c r="E14" i="4" s="1"/>
  <c r="G14" i="4" s="1"/>
  <c r="AG13" i="4"/>
  <c r="D13" i="4"/>
  <c r="E13" i="4" s="1"/>
  <c r="G13" i="4" s="1"/>
  <c r="AG12" i="4"/>
  <c r="D12" i="4"/>
  <c r="E12" i="4" s="1"/>
  <c r="G12" i="4" s="1"/>
  <c r="X12" i="4" s="1"/>
  <c r="AG11" i="4"/>
  <c r="D11" i="4"/>
  <c r="E11" i="4" s="1"/>
  <c r="G11" i="4" s="1"/>
  <c r="AG10" i="4"/>
  <c r="D10" i="4"/>
  <c r="E10" i="4" s="1"/>
  <c r="G10" i="4" s="1"/>
  <c r="AG9" i="4"/>
  <c r="D9" i="4"/>
  <c r="E9" i="4" s="1"/>
  <c r="G9" i="4" s="1"/>
  <c r="AG8" i="4"/>
  <c r="D8" i="4"/>
  <c r="E8" i="4" s="1"/>
  <c r="G8" i="4" s="1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G7" i="4"/>
  <c r="D7" i="4"/>
  <c r="E7" i="4" s="1"/>
  <c r="G7" i="4" s="1"/>
  <c r="B6" i="4"/>
  <c r="C6" i="4" s="1"/>
  <c r="D6" i="4" s="1"/>
  <c r="E6" i="4" s="1"/>
  <c r="F6" i="4" s="1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T6" i="4" s="1"/>
  <c r="U6" i="4" s="1"/>
  <c r="V6" i="4" s="1"/>
  <c r="W6" i="4" s="1"/>
  <c r="X6" i="4" s="1"/>
  <c r="Y6" i="4" s="1"/>
  <c r="Z6" i="4" s="1"/>
  <c r="AA6" i="4" s="1"/>
  <c r="AB6" i="4" s="1"/>
  <c r="AC6" i="4" s="1"/>
  <c r="AD6" i="4" s="1"/>
  <c r="AE6" i="4" s="1"/>
  <c r="AF6" i="4" s="1"/>
  <c r="AG6" i="4" s="1"/>
  <c r="AH6" i="4" s="1"/>
  <c r="AE23" i="3"/>
  <c r="AC23" i="3"/>
  <c r="AA23" i="3"/>
  <c r="Y23" i="3"/>
  <c r="W23" i="3"/>
  <c r="U23" i="3"/>
  <c r="S23" i="3"/>
  <c r="Q23" i="3"/>
  <c r="O23" i="3"/>
  <c r="M23" i="3"/>
  <c r="K23" i="3"/>
  <c r="I23" i="3"/>
  <c r="AF22" i="3"/>
  <c r="AD22" i="3"/>
  <c r="AB22" i="3"/>
  <c r="Z22" i="3"/>
  <c r="X22" i="3"/>
  <c r="V22" i="3"/>
  <c r="T22" i="3"/>
  <c r="R22" i="3"/>
  <c r="P22" i="3"/>
  <c r="N22" i="3"/>
  <c r="L22" i="3"/>
  <c r="J22" i="3"/>
  <c r="AF21" i="3"/>
  <c r="AD21" i="3"/>
  <c r="AB21" i="3"/>
  <c r="Z21" i="3"/>
  <c r="X21" i="3"/>
  <c r="V21" i="3"/>
  <c r="T21" i="3"/>
  <c r="R21" i="3"/>
  <c r="P21" i="3"/>
  <c r="N21" i="3"/>
  <c r="L21" i="3"/>
  <c r="J21" i="3"/>
  <c r="AF20" i="3"/>
  <c r="AD20" i="3"/>
  <c r="AB20" i="3"/>
  <c r="Z20" i="3"/>
  <c r="X20" i="3"/>
  <c r="V20" i="3"/>
  <c r="T20" i="3"/>
  <c r="R20" i="3"/>
  <c r="P20" i="3"/>
  <c r="N20" i="3"/>
  <c r="L20" i="3"/>
  <c r="J20" i="3"/>
  <c r="AF19" i="3"/>
  <c r="AD19" i="3"/>
  <c r="AB19" i="3"/>
  <c r="Z19" i="3"/>
  <c r="X19" i="3"/>
  <c r="V19" i="3"/>
  <c r="T19" i="3"/>
  <c r="R19" i="3"/>
  <c r="P19" i="3"/>
  <c r="N19" i="3"/>
  <c r="L19" i="3"/>
  <c r="J19" i="3"/>
  <c r="AG16" i="3"/>
  <c r="D16" i="3"/>
  <c r="E16" i="3" s="1"/>
  <c r="G16" i="3" s="1"/>
  <c r="AG15" i="3"/>
  <c r="D15" i="3"/>
  <c r="E15" i="3" s="1"/>
  <c r="G15" i="3" s="1"/>
  <c r="AG14" i="3"/>
  <c r="D14" i="3"/>
  <c r="E14" i="3" s="1"/>
  <c r="G14" i="3" s="1"/>
  <c r="AG13" i="3"/>
  <c r="D13" i="3"/>
  <c r="E13" i="3" s="1"/>
  <c r="G13" i="3" s="1"/>
  <c r="AG12" i="3"/>
  <c r="D12" i="3"/>
  <c r="E12" i="3" s="1"/>
  <c r="G12" i="3" s="1"/>
  <c r="AG11" i="3"/>
  <c r="D11" i="3"/>
  <c r="E11" i="3" s="1"/>
  <c r="G11" i="3" s="1"/>
  <c r="AG10" i="3"/>
  <c r="D10" i="3"/>
  <c r="E10" i="3" s="1"/>
  <c r="G10" i="3" s="1"/>
  <c r="AG9" i="3"/>
  <c r="D9" i="3"/>
  <c r="E9" i="3" s="1"/>
  <c r="G9" i="3" s="1"/>
  <c r="AG8" i="3"/>
  <c r="D8" i="3"/>
  <c r="E8" i="3" s="1"/>
  <c r="G8" i="3" s="1"/>
  <c r="A8" i="3"/>
  <c r="A9" i="3" s="1"/>
  <c r="A10" i="3" s="1"/>
  <c r="A11" i="3" s="1"/>
  <c r="A12" i="3" s="1"/>
  <c r="A13" i="3" s="1"/>
  <c r="A14" i="3" s="1"/>
  <c r="A15" i="3" s="1"/>
  <c r="AG7" i="3"/>
  <c r="D7" i="3"/>
  <c r="E7" i="3" s="1"/>
  <c r="G7" i="3" s="1"/>
  <c r="B6" i="3"/>
  <c r="C6" i="3" s="1"/>
  <c r="D6" i="3" s="1"/>
  <c r="E6" i="3" s="1"/>
  <c r="F6" i="3" s="1"/>
  <c r="G6" i="3" s="1"/>
  <c r="H6" i="3" s="1"/>
  <c r="I6" i="3" s="1"/>
  <c r="J6" i="3" s="1"/>
  <c r="K6" i="3" s="1"/>
  <c r="L6" i="3" s="1"/>
  <c r="M6" i="3" s="1"/>
  <c r="N6" i="3" s="1"/>
  <c r="O6" i="3" s="1"/>
  <c r="P6" i="3" s="1"/>
  <c r="Q6" i="3" s="1"/>
  <c r="R6" i="3" s="1"/>
  <c r="S6" i="3" s="1"/>
  <c r="T6" i="3" s="1"/>
  <c r="U6" i="3" s="1"/>
  <c r="V6" i="3" s="1"/>
  <c r="W6" i="3" s="1"/>
  <c r="X6" i="3" s="1"/>
  <c r="Y6" i="3" s="1"/>
  <c r="Z6" i="3" s="1"/>
  <c r="AA6" i="3" s="1"/>
  <c r="AB6" i="3" s="1"/>
  <c r="AC6" i="3" s="1"/>
  <c r="AD6" i="3" s="1"/>
  <c r="AE6" i="3" s="1"/>
  <c r="AF6" i="3" s="1"/>
  <c r="AG6" i="3" s="1"/>
  <c r="AH6" i="3" s="1"/>
  <c r="AB18" i="6" l="1"/>
  <c r="AB27" i="6" s="1"/>
  <c r="AB28" i="6" s="1"/>
  <c r="Y18" i="6"/>
  <c r="Y27" i="6" s="1"/>
  <c r="Y28" i="6" s="1"/>
  <c r="X18" i="6"/>
  <c r="X27" i="6" s="1"/>
  <c r="X28" i="6" s="1"/>
  <c r="AH13" i="6"/>
  <c r="U18" i="6"/>
  <c r="Q18" i="6"/>
  <c r="Q27" i="6" s="1"/>
  <c r="Q28" i="6" s="1"/>
  <c r="T18" i="6"/>
  <c r="T27" i="6" s="1"/>
  <c r="T28" i="6" s="1"/>
  <c r="W18" i="6"/>
  <c r="W27" i="6" s="1"/>
  <c r="W28" i="6" s="1"/>
  <c r="V18" i="6"/>
  <c r="O18" i="6"/>
  <c r="P18" i="6"/>
  <c r="AH15" i="6"/>
  <c r="AH8" i="6"/>
  <c r="R27" i="6"/>
  <c r="R28" i="6" s="1"/>
  <c r="AH10" i="6"/>
  <c r="U27" i="6"/>
  <c r="U28" i="6" s="1"/>
  <c r="AH7" i="6"/>
  <c r="AH11" i="6"/>
  <c r="S27" i="6"/>
  <c r="S28" i="6" s="1"/>
  <c r="AH14" i="6"/>
  <c r="V27" i="6"/>
  <c r="V28" i="6" s="1"/>
  <c r="AH12" i="6"/>
  <c r="AH16" i="6"/>
  <c r="P27" i="6"/>
  <c r="P28" i="6" s="1"/>
  <c r="AH9" i="6"/>
  <c r="V23" i="5"/>
  <c r="AE27" i="4"/>
  <c r="AE28" i="4" s="1"/>
  <c r="AA27" i="5"/>
  <c r="AA28" i="5" s="1"/>
  <c r="K27" i="5"/>
  <c r="K28" i="5" s="1"/>
  <c r="K27" i="4"/>
  <c r="K28" i="4" s="1"/>
  <c r="AG18" i="4"/>
  <c r="P23" i="5"/>
  <c r="AF23" i="5"/>
  <c r="AF27" i="5" s="1"/>
  <c r="AF28" i="5" s="1"/>
  <c r="AA27" i="4"/>
  <c r="AA28" i="4" s="1"/>
  <c r="M27" i="5"/>
  <c r="M28" i="5" s="1"/>
  <c r="J23" i="5"/>
  <c r="J27" i="5" s="1"/>
  <c r="J28" i="5" s="1"/>
  <c r="Z23" i="5"/>
  <c r="Z27" i="5" s="1"/>
  <c r="Z28" i="5" s="1"/>
  <c r="AA27" i="3"/>
  <c r="AA28" i="3" s="1"/>
  <c r="AC27" i="4"/>
  <c r="AC28" i="4" s="1"/>
  <c r="T23" i="5"/>
  <c r="AG18" i="5"/>
  <c r="X12" i="5"/>
  <c r="Q12" i="5"/>
  <c r="M27" i="3"/>
  <c r="M28" i="3" s="1"/>
  <c r="AE27" i="5"/>
  <c r="AE28" i="5" s="1"/>
  <c r="N23" i="5"/>
  <c r="N27" i="5" s="1"/>
  <c r="N28" i="5" s="1"/>
  <c r="AD23" i="5"/>
  <c r="AD27" i="5" s="1"/>
  <c r="AD28" i="5" s="1"/>
  <c r="X23" i="5"/>
  <c r="R23" i="4"/>
  <c r="L23" i="5"/>
  <c r="L27" i="5" s="1"/>
  <c r="L28" i="5" s="1"/>
  <c r="AB23" i="5"/>
  <c r="V23" i="3"/>
  <c r="X23" i="4"/>
  <c r="AC27" i="5"/>
  <c r="AC28" i="5" s="1"/>
  <c r="R23" i="5"/>
  <c r="X14" i="5"/>
  <c r="U14" i="5"/>
  <c r="O14" i="5"/>
  <c r="AB9" i="5"/>
  <c r="AB18" i="5" s="1"/>
  <c r="P9" i="5"/>
  <c r="P18" i="5" s="1"/>
  <c r="V15" i="5"/>
  <c r="T15" i="5"/>
  <c r="R15" i="5"/>
  <c r="Y15" i="5"/>
  <c r="X15" i="5"/>
  <c r="R10" i="5"/>
  <c r="P10" i="5"/>
  <c r="X7" i="5"/>
  <c r="U7" i="5"/>
  <c r="W16" i="5"/>
  <c r="U16" i="5"/>
  <c r="S16" i="5"/>
  <c r="T8" i="5"/>
  <c r="R8" i="5"/>
  <c r="X8" i="5"/>
  <c r="V8" i="5"/>
  <c r="V18" i="5" s="1"/>
  <c r="W11" i="5"/>
  <c r="W18" i="5" s="1"/>
  <c r="U11" i="5"/>
  <c r="S11" i="5"/>
  <c r="T13" i="5"/>
  <c r="R13" i="5"/>
  <c r="P23" i="4"/>
  <c r="O12" i="5"/>
  <c r="O18" i="5" s="1"/>
  <c r="T12" i="5"/>
  <c r="V12" i="5"/>
  <c r="K27" i="3"/>
  <c r="K28" i="3" s="1"/>
  <c r="M27" i="4"/>
  <c r="M28" i="4" s="1"/>
  <c r="J23" i="4"/>
  <c r="J27" i="4" s="1"/>
  <c r="J28" i="4" s="1"/>
  <c r="I27" i="5"/>
  <c r="R23" i="3"/>
  <c r="Z23" i="4"/>
  <c r="Z27" i="4" s="1"/>
  <c r="Z28" i="4" s="1"/>
  <c r="L23" i="4"/>
  <c r="L27" i="4" s="1"/>
  <c r="L28" i="4" s="1"/>
  <c r="AB23" i="4"/>
  <c r="AF23" i="3"/>
  <c r="AF27" i="3" s="1"/>
  <c r="AF28" i="3" s="1"/>
  <c r="N23" i="4"/>
  <c r="N27" i="4" s="1"/>
  <c r="N28" i="4" s="1"/>
  <c r="AD23" i="4"/>
  <c r="AD27" i="4" s="1"/>
  <c r="AD28" i="4" s="1"/>
  <c r="AF23" i="4"/>
  <c r="AF27" i="4" s="1"/>
  <c r="AF28" i="4" s="1"/>
  <c r="V23" i="4"/>
  <c r="T23" i="4"/>
  <c r="V15" i="4"/>
  <c r="T15" i="4"/>
  <c r="Y15" i="4"/>
  <c r="R15" i="4"/>
  <c r="X15" i="4"/>
  <c r="T8" i="4"/>
  <c r="R8" i="4"/>
  <c r="V8" i="4"/>
  <c r="V18" i="4" s="1"/>
  <c r="X8" i="4"/>
  <c r="X14" i="4"/>
  <c r="U14" i="4"/>
  <c r="O14" i="4"/>
  <c r="P9" i="4"/>
  <c r="AB9" i="4"/>
  <c r="AB18" i="4" s="1"/>
  <c r="S16" i="4"/>
  <c r="U16" i="4"/>
  <c r="W16" i="4"/>
  <c r="R10" i="4"/>
  <c r="P10" i="4"/>
  <c r="T13" i="4"/>
  <c r="R13" i="4"/>
  <c r="S11" i="4"/>
  <c r="S18" i="4" s="1"/>
  <c r="U11" i="4"/>
  <c r="W11" i="4"/>
  <c r="X7" i="4"/>
  <c r="U7" i="4"/>
  <c r="O12" i="4"/>
  <c r="O18" i="4" s="1"/>
  <c r="Q12" i="4"/>
  <c r="N23" i="3"/>
  <c r="N27" i="3" s="1"/>
  <c r="N28" i="3" s="1"/>
  <c r="T12" i="4"/>
  <c r="V12" i="4"/>
  <c r="I27" i="4"/>
  <c r="P23" i="3"/>
  <c r="T23" i="3"/>
  <c r="AG18" i="3"/>
  <c r="AE27" i="3"/>
  <c r="AE28" i="3" s="1"/>
  <c r="AD23" i="3"/>
  <c r="AD27" i="3" s="1"/>
  <c r="AD28" i="3" s="1"/>
  <c r="Z23" i="3"/>
  <c r="Z27" i="3" s="1"/>
  <c r="Z28" i="3" s="1"/>
  <c r="L23" i="3"/>
  <c r="L27" i="3" s="1"/>
  <c r="L28" i="3" s="1"/>
  <c r="AB23" i="3"/>
  <c r="X23" i="3"/>
  <c r="J23" i="3"/>
  <c r="J27" i="3" s="1"/>
  <c r="J28" i="3" s="1"/>
  <c r="AC27" i="3"/>
  <c r="AC28" i="3" s="1"/>
  <c r="X7" i="3"/>
  <c r="U7" i="3"/>
  <c r="W11" i="3"/>
  <c r="W18" i="3" s="1"/>
  <c r="U11" i="3"/>
  <c r="S11" i="3"/>
  <c r="S18" i="3" s="1"/>
  <c r="X12" i="3"/>
  <c r="V12" i="3"/>
  <c r="T12" i="3"/>
  <c r="Q12" i="3"/>
  <c r="O12" i="3"/>
  <c r="O18" i="3" s="1"/>
  <c r="V15" i="3"/>
  <c r="T15" i="3"/>
  <c r="R15" i="3"/>
  <c r="X15" i="3"/>
  <c r="Y15" i="3"/>
  <c r="X14" i="3"/>
  <c r="U14" i="3"/>
  <c r="O14" i="3"/>
  <c r="T8" i="3"/>
  <c r="R8" i="3"/>
  <c r="R18" i="3" s="1"/>
  <c r="X8" i="3"/>
  <c r="V8" i="3"/>
  <c r="AB9" i="3"/>
  <c r="AB18" i="3" s="1"/>
  <c r="P9" i="3"/>
  <c r="W16" i="3"/>
  <c r="S16" i="3"/>
  <c r="U16" i="3"/>
  <c r="T13" i="3"/>
  <c r="R13" i="3"/>
  <c r="P10" i="3"/>
  <c r="R10" i="3"/>
  <c r="I27" i="3"/>
  <c r="R18" i="5" l="1"/>
  <c r="R27" i="5" s="1"/>
  <c r="R28" i="5" s="1"/>
  <c r="Y18" i="5"/>
  <c r="Y27" i="5" s="1"/>
  <c r="Y28" i="5" s="1"/>
  <c r="T18" i="5"/>
  <c r="T27" i="5" s="1"/>
  <c r="T28" i="5" s="1"/>
  <c r="U18" i="5"/>
  <c r="X18" i="5"/>
  <c r="S18" i="5"/>
  <c r="Q18" i="5"/>
  <c r="Q27" i="5" s="1"/>
  <c r="Q28" i="5" s="1"/>
  <c r="T18" i="4"/>
  <c r="T27" i="4" s="1"/>
  <c r="T28" i="4" s="1"/>
  <c r="R18" i="4"/>
  <c r="Y18" i="4"/>
  <c r="Y27" i="4" s="1"/>
  <c r="Y28" i="4" s="1"/>
  <c r="Q18" i="4"/>
  <c r="Q27" i="4" s="1"/>
  <c r="Q28" i="4" s="1"/>
  <c r="U18" i="4"/>
  <c r="X18" i="4"/>
  <c r="P18" i="4"/>
  <c r="W18" i="4"/>
  <c r="V18" i="3"/>
  <c r="V27" i="3" s="1"/>
  <c r="V28" i="3" s="1"/>
  <c r="T18" i="3"/>
  <c r="Q18" i="3"/>
  <c r="Q27" i="3" s="1"/>
  <c r="Q28" i="3" s="1"/>
  <c r="Y18" i="3"/>
  <c r="Y27" i="3" s="1"/>
  <c r="Y28" i="3" s="1"/>
  <c r="U18" i="3"/>
  <c r="U27" i="3" s="1"/>
  <c r="U28" i="3" s="1"/>
  <c r="X18" i="3"/>
  <c r="X27" i="3" s="1"/>
  <c r="X28" i="3" s="1"/>
  <c r="P18" i="3"/>
  <c r="P27" i="3" s="1"/>
  <c r="P28" i="3" s="1"/>
  <c r="O27" i="6"/>
  <c r="AH18" i="6"/>
  <c r="AB27" i="5"/>
  <c r="AB28" i="5" s="1"/>
  <c r="W27" i="5"/>
  <c r="W28" i="5" s="1"/>
  <c r="AH13" i="5"/>
  <c r="AH10" i="5"/>
  <c r="AH15" i="5"/>
  <c r="AH16" i="3"/>
  <c r="AH16" i="4"/>
  <c r="AB27" i="4"/>
  <c r="AB28" i="4" s="1"/>
  <c r="AH10" i="4"/>
  <c r="AH12" i="5"/>
  <c r="V27" i="5"/>
  <c r="V28" i="5" s="1"/>
  <c r="U27" i="5"/>
  <c r="U28" i="5" s="1"/>
  <c r="AH7" i="5"/>
  <c r="X27" i="5"/>
  <c r="X28" i="5" s="1"/>
  <c r="I28" i="5"/>
  <c r="AH8" i="5"/>
  <c r="P27" i="5"/>
  <c r="P28" i="5" s="1"/>
  <c r="AH9" i="5"/>
  <c r="W27" i="3"/>
  <c r="W28" i="3" s="1"/>
  <c r="AH14" i="5"/>
  <c r="AH14" i="3"/>
  <c r="AH11" i="5"/>
  <c r="S27" i="5"/>
  <c r="S28" i="5" s="1"/>
  <c r="AH16" i="5"/>
  <c r="V27" i="4"/>
  <c r="V28" i="4" s="1"/>
  <c r="AH13" i="4"/>
  <c r="AH15" i="4"/>
  <c r="X27" i="4"/>
  <c r="X28" i="4" s="1"/>
  <c r="W27" i="4"/>
  <c r="W28" i="4" s="1"/>
  <c r="AH12" i="4"/>
  <c r="R27" i="4"/>
  <c r="R28" i="4" s="1"/>
  <c r="AH8" i="4"/>
  <c r="P27" i="4"/>
  <c r="P28" i="4" s="1"/>
  <c r="AH9" i="4"/>
  <c r="AH14" i="4"/>
  <c r="S27" i="4"/>
  <c r="S28" i="4" s="1"/>
  <c r="AH11" i="4"/>
  <c r="I28" i="4"/>
  <c r="AH7" i="4"/>
  <c r="U27" i="4"/>
  <c r="U28" i="4" s="1"/>
  <c r="AH13" i="3"/>
  <c r="AB27" i="3"/>
  <c r="AB28" i="3" s="1"/>
  <c r="R27" i="3"/>
  <c r="R28" i="3" s="1"/>
  <c r="AH8" i="3"/>
  <c r="AH11" i="3"/>
  <c r="S27" i="3"/>
  <c r="S28" i="3" s="1"/>
  <c r="AH15" i="3"/>
  <c r="I28" i="3"/>
  <c r="T27" i="3"/>
  <c r="T28" i="3" s="1"/>
  <c r="AH7" i="3"/>
  <c r="AH12" i="3"/>
  <c r="AH10" i="3"/>
  <c r="AH9" i="3"/>
  <c r="O28" i="6" l="1"/>
  <c r="AH27" i="6"/>
  <c r="O27" i="5"/>
  <c r="AH18" i="5"/>
  <c r="O27" i="4"/>
  <c r="AH18" i="4"/>
  <c r="O27" i="3"/>
  <c r="AH18" i="3"/>
  <c r="O28" i="5" l="1"/>
  <c r="AH27" i="5"/>
  <c r="O28" i="4"/>
  <c r="AH27" i="4"/>
  <c r="O28" i="3"/>
  <c r="AH27" i="3"/>
</calcChain>
</file>

<file path=xl/sharedStrings.xml><?xml version="1.0" encoding="utf-8"?>
<sst xmlns="http://schemas.openxmlformats.org/spreadsheetml/2006/main" count="304" uniqueCount="59">
  <si>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</si>
  <si>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</si>
  <si>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</si>
  <si>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</si>
  <si>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მარტი
III</t>
  </si>
  <si>
    <t>აპრილი IV</t>
  </si>
  <si>
    <t>მაისი 
V</t>
  </si>
  <si>
    <t>ივნისი 
VI</t>
  </si>
  <si>
    <t>ივლისი VII</t>
  </si>
  <si>
    <t>აგვისტო VIII</t>
  </si>
  <si>
    <t>სექტემბერი IX</t>
  </si>
  <si>
    <t>ოქტომბერი X</t>
  </si>
  <si>
    <t>დეკემბერი XII</t>
  </si>
  <si>
    <t>1-15</t>
  </si>
  <si>
    <t>16-31</t>
  </si>
  <si>
    <t>16-30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</si>
  <si>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</si>
  <si>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</si>
  <si>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</si>
  <si>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</si>
  <si>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სიმინდი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</si>
  <si>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</si>
  <si>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</si>
  <si>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</si>
  <si>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</si>
  <si>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</si>
  <si>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t>q 
(ლ/წმ) 1 ჰა-ზე</t>
  </si>
  <si>
    <t>q 15
(ლ/წმ) 1 ჰა-ზე</t>
  </si>
  <si>
    <t>F
საერთო ფართობი (ჰა)</t>
  </si>
  <si>
    <t>Q ხარჯი
(ლ/წმ)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</si>
  <si>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</si>
  <si>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</si>
  <si>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</si>
  <si>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</si>
  <si>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</si>
  <si>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</si>
  <si>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</si>
  <si>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</si>
  <si>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მორწყვის ჯერადობა n</t>
  </si>
  <si>
    <t>თებერვალი II</t>
  </si>
  <si>
    <t>იანვარი I</t>
  </si>
  <si>
    <t>ნოემბერი  XI</t>
  </si>
  <si>
    <t>ჯამი</t>
  </si>
  <si>
    <t>ჰექტარ რწყვა</t>
  </si>
  <si>
    <t>წყლის მოცულობა</t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</si>
  <si>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 - თეთრიწყარო, ჯანდარის ს/ს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</si>
  <si>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 - თეთრიწყარო, ავრანლო-გუმბათის ს/ს</t>
    </r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</si>
  <si>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ქვეზონა-თეთრიწყარო,  - ტბისი-კუმისის ს/ს</t>
    </r>
  </si>
  <si>
    <t>სისტემის გაჩერების რეჟიმი</t>
  </si>
  <si>
    <t xml:space="preserve"> სისტემის გაჩერების პერიოდი</t>
  </si>
  <si>
    <t>სისტემის საირიგაციო პერიოდი</t>
  </si>
  <si>
    <r>
      <t xml:space="preserve">ტბორის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</si>
  <si>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ტექნიკური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</si>
  <si>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ჰესის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</si>
  <si>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ტბისი-კუმისის არხი</t>
  </si>
  <si>
    <t>აუსრეთის  არხი</t>
  </si>
  <si>
    <t>ჯანდარის არხი</t>
  </si>
  <si>
    <t>ავრალნო-გუმბათის არხი</t>
  </si>
  <si>
    <t>ეხებათ პირველი კატეგორიის დეფიციტი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</si>
</sst>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sz val="11"/>
      <name val="Sylfaen"/>
      <family val="1"/>
    </font>
    <font>
      <b/>
      <sz val="14"/>
      <color theme="1"/>
      <name val="Sylfaen"/>
      <family val="1"/>
    </font>
    <font>
      <b/>
      <sz val="20"/>
      <color theme="1"/>
      <name val="Sylfae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2" borderId="2" xfId="0" applyFont="1" applyFill="1" applyBorder="1"/>
    <xf numFmtId="164" fontId="1" fillId="0" borderId="1" xfId="0" applyNumberFormat="1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/>
    </xf>
    <xf numFmtId="49" fontId="2" fillId="3" borderId="26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/>
    <xf numFmtId="0" fontId="7" fillId="0" borderId="12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49" fontId="2" fillId="2" borderId="7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164" fontId="1" fillId="0" borderId="34" xfId="0" applyNumberFormat="1" applyFon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6" borderId="36" xfId="0" applyFont="1" applyFill="1" applyBorder="1" applyAlignment="1">
      <alignment horizontal="center" vertical="center"/>
    </xf>
    <xf numFmtId="0" fontId="9" fillId="6" borderId="37" xfId="0" applyFont="1" applyFill="1" applyBorder="1" applyAlignment="1">
      <alignment horizontal="center" vertical="center"/>
    </xf>
    <xf numFmtId="0" fontId="9" fillId="7" borderId="3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EF30F-C77C-4899-92AF-B725CB13A810}">
  <dimension ref="A1:AH28"/>
  <sheetViews>
    <sheetView tabSelected="1" view="pageBreakPreview" zoomScale="60" zoomScaleNormal="100" workbookViewId="0">
      <selection activeCell="J25" sqref="J25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1.140625" style="2" bestFit="1" customWidth="1"/>
    <col min="13" max="14" width="11.140625" style="1" bestFit="1" customWidth="1"/>
    <col min="15" max="15" width="13.7109375" style="1" bestFit="1" customWidth="1"/>
    <col min="16" max="16" width="12.5703125" style="1" bestFit="1" customWidth="1"/>
    <col min="17" max="17" width="13.7109375" style="1" bestFit="1" customWidth="1"/>
    <col min="18" max="18" width="14.7109375" style="1" bestFit="1" customWidth="1"/>
    <col min="19" max="19" width="15.42578125" style="1" bestFit="1" customWidth="1"/>
    <col min="20" max="20" width="14.7109375" style="1" bestFit="1" customWidth="1"/>
    <col min="21" max="21" width="14.42578125" style="1" bestFit="1" customWidth="1"/>
    <col min="22" max="22" width="14.7109375" style="1" bestFit="1" customWidth="1"/>
    <col min="23" max="23" width="15.42578125" style="1" bestFit="1" customWidth="1"/>
    <col min="24" max="24" width="14.7109375" style="1" bestFit="1" customWidth="1"/>
    <col min="25" max="25" width="13.7109375" style="1" bestFit="1" customWidth="1"/>
    <col min="26" max="32" width="12.5703125" style="1" bestFit="1" customWidth="1"/>
    <col min="33" max="33" width="11.28515625" style="2" customWidth="1"/>
    <col min="34" max="34" width="16.5703125" style="2" customWidth="1"/>
    <col min="35" max="16384" width="9.140625" style="1"/>
  </cols>
  <sheetData>
    <row r="1" spans="1:34" ht="27" customHeight="1" x14ac:dyDescent="0.35">
      <c r="A1" s="72" t="s">
        <v>54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4"/>
    </row>
    <row r="2" spans="1:34" ht="27" customHeight="1" x14ac:dyDescent="0.25">
      <c r="A2" s="75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7"/>
    </row>
    <row r="3" spans="1:34" ht="27" customHeight="1" thickBot="1" x14ac:dyDescent="0.3">
      <c r="A3" s="78" t="s">
        <v>47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80"/>
    </row>
    <row r="4" spans="1:34" ht="60" customHeight="1" thickBot="1" x14ac:dyDescent="0.3">
      <c r="A4" s="81" t="s">
        <v>1</v>
      </c>
      <c r="B4" s="83" t="s">
        <v>2</v>
      </c>
      <c r="C4" s="83" t="s">
        <v>3</v>
      </c>
      <c r="D4" s="85" t="s">
        <v>26</v>
      </c>
      <c r="E4" s="85" t="s">
        <v>27</v>
      </c>
      <c r="F4" s="85" t="s">
        <v>28</v>
      </c>
      <c r="G4" s="85" t="s">
        <v>29</v>
      </c>
      <c r="H4" s="85" t="s">
        <v>38</v>
      </c>
      <c r="I4" s="89" t="s">
        <v>40</v>
      </c>
      <c r="J4" s="90"/>
      <c r="K4" s="89" t="s">
        <v>39</v>
      </c>
      <c r="L4" s="91"/>
      <c r="M4" s="70" t="s">
        <v>4</v>
      </c>
      <c r="N4" s="71"/>
      <c r="O4" s="70" t="s">
        <v>5</v>
      </c>
      <c r="P4" s="71"/>
      <c r="Q4" s="70" t="s">
        <v>6</v>
      </c>
      <c r="R4" s="71"/>
      <c r="S4" s="70" t="s">
        <v>7</v>
      </c>
      <c r="T4" s="71"/>
      <c r="U4" s="70" t="s">
        <v>8</v>
      </c>
      <c r="V4" s="71"/>
      <c r="W4" s="70" t="s">
        <v>9</v>
      </c>
      <c r="X4" s="71"/>
      <c r="Y4" s="70" t="s">
        <v>10</v>
      </c>
      <c r="Z4" s="71"/>
      <c r="AA4" s="70" t="s">
        <v>11</v>
      </c>
      <c r="AB4" s="71"/>
      <c r="AC4" s="70" t="s">
        <v>41</v>
      </c>
      <c r="AD4" s="71"/>
      <c r="AE4" s="70" t="s">
        <v>12</v>
      </c>
      <c r="AF4" s="71"/>
      <c r="AG4" s="87" t="s">
        <v>42</v>
      </c>
      <c r="AH4" s="88"/>
    </row>
    <row r="5" spans="1:34" ht="32.25" customHeight="1" thickBot="1" x14ac:dyDescent="0.3">
      <c r="A5" s="82"/>
      <c r="B5" s="84"/>
      <c r="C5" s="84"/>
      <c r="D5" s="84"/>
      <c r="E5" s="84"/>
      <c r="F5" s="86"/>
      <c r="G5" s="84"/>
      <c r="H5" s="86"/>
      <c r="I5" s="25" t="s">
        <v>13</v>
      </c>
      <c r="J5" s="26" t="s">
        <v>14</v>
      </c>
      <c r="K5" s="25" t="s">
        <v>13</v>
      </c>
      <c r="L5" s="27" t="s">
        <v>14</v>
      </c>
      <c r="M5" s="25" t="s">
        <v>13</v>
      </c>
      <c r="N5" s="26" t="s">
        <v>14</v>
      </c>
      <c r="O5" s="25" t="s">
        <v>13</v>
      </c>
      <c r="P5" s="26" t="s">
        <v>15</v>
      </c>
      <c r="Q5" s="25" t="s">
        <v>13</v>
      </c>
      <c r="R5" s="31" t="s">
        <v>14</v>
      </c>
      <c r="S5" s="25" t="s">
        <v>13</v>
      </c>
      <c r="T5" s="26" t="s">
        <v>15</v>
      </c>
      <c r="U5" s="25" t="s">
        <v>13</v>
      </c>
      <c r="V5" s="26" t="s">
        <v>14</v>
      </c>
      <c r="W5" s="25" t="s">
        <v>13</v>
      </c>
      <c r="X5" s="26" t="s">
        <v>14</v>
      </c>
      <c r="Y5" s="25" t="s">
        <v>13</v>
      </c>
      <c r="Z5" s="26" t="s">
        <v>15</v>
      </c>
      <c r="AA5" s="25" t="s">
        <v>13</v>
      </c>
      <c r="AB5" s="26" t="s">
        <v>14</v>
      </c>
      <c r="AC5" s="25" t="s">
        <v>13</v>
      </c>
      <c r="AD5" s="26" t="s">
        <v>15</v>
      </c>
      <c r="AE5" s="25" t="s">
        <v>13</v>
      </c>
      <c r="AF5" s="26" t="s">
        <v>14</v>
      </c>
      <c r="AG5" s="56" t="s">
        <v>43</v>
      </c>
      <c r="AH5" s="56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2.25" customHeight="1" x14ac:dyDescent="0.25">
      <c r="A7" s="44">
        <v>1</v>
      </c>
      <c r="B7" s="32" t="s">
        <v>16</v>
      </c>
      <c r="C7" s="33">
        <v>1235</v>
      </c>
      <c r="D7" s="33">
        <f>C7/86.4</f>
        <v>14.293981481481481</v>
      </c>
      <c r="E7" s="33">
        <f>D7/15</f>
        <v>0.95293209876543206</v>
      </c>
      <c r="F7" s="33">
        <v>41.19</v>
      </c>
      <c r="G7" s="33">
        <f>E7*F7</f>
        <v>39.251273148148144</v>
      </c>
      <c r="H7" s="33">
        <v>2</v>
      </c>
      <c r="I7" s="34"/>
      <c r="J7" s="35"/>
      <c r="K7" s="34"/>
      <c r="L7" s="35"/>
      <c r="M7" s="42"/>
      <c r="N7" s="37"/>
      <c r="O7" s="39"/>
      <c r="P7" s="37"/>
      <c r="Q7" s="39"/>
      <c r="R7" s="37"/>
      <c r="S7" s="39"/>
      <c r="T7" s="37"/>
      <c r="U7" s="38">
        <f>G7*15*86.4</f>
        <v>50869.65</v>
      </c>
      <c r="V7" s="37"/>
      <c r="W7" s="39"/>
      <c r="X7" s="40">
        <f>G7*16*86.4</f>
        <v>54260.959999999999</v>
      </c>
      <c r="Y7" s="39"/>
      <c r="Z7" s="37"/>
      <c r="AA7" s="39"/>
      <c r="AB7" s="37"/>
      <c r="AC7" s="42"/>
      <c r="AD7" s="41"/>
      <c r="AE7" s="42"/>
      <c r="AF7" s="36"/>
      <c r="AG7" s="62">
        <f>F7*H7</f>
        <v>82.38</v>
      </c>
      <c r="AH7" s="57">
        <f>I7+J7+K7+L7+M7+N7+O7+P7+Q7+R7+S7+T7+U7+V7+W7+X7+Y7+Z7+AA7+AB7+AC7+AD7+AE7+AF7</f>
        <v>105130.61</v>
      </c>
    </row>
    <row r="8" spans="1:34" ht="32.25" customHeight="1" x14ac:dyDescent="0.25">
      <c r="A8" s="30">
        <f>A7+1</f>
        <v>2</v>
      </c>
      <c r="B8" s="28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494.18</v>
      </c>
      <c r="G8" s="20">
        <f t="shared" ref="G8:G16" si="3">E8*F8</f>
        <v>470.91998456790122</v>
      </c>
      <c r="H8" s="20">
        <v>4</v>
      </c>
      <c r="I8" s="3"/>
      <c r="J8" s="4"/>
      <c r="K8" s="3"/>
      <c r="L8" s="4"/>
      <c r="M8" s="12"/>
      <c r="N8" s="17"/>
      <c r="O8" s="16"/>
      <c r="P8" s="17"/>
      <c r="Q8" s="16"/>
      <c r="R8" s="14">
        <f>G8*16*86.4</f>
        <v>650999.78666666674</v>
      </c>
      <c r="S8" s="16"/>
      <c r="T8" s="14">
        <f>G8*16*86.4</f>
        <v>650999.78666666674</v>
      </c>
      <c r="U8" s="16"/>
      <c r="V8" s="14">
        <f>G8*16*86.4</f>
        <v>650999.78666666674</v>
      </c>
      <c r="W8" s="16"/>
      <c r="X8" s="14">
        <f>G8*16*86.4</f>
        <v>650999.78666666674</v>
      </c>
      <c r="Y8" s="16"/>
      <c r="Z8" s="17"/>
      <c r="AA8" s="16"/>
      <c r="AB8" s="17"/>
      <c r="AC8" s="12"/>
      <c r="AD8" s="13"/>
      <c r="AE8" s="12"/>
      <c r="AF8" s="18"/>
      <c r="AG8" s="19">
        <f>F8*H8</f>
        <v>1976.72</v>
      </c>
      <c r="AH8" s="58">
        <f>I8+J8+K8+L8+M8+N8+O8+P8+Q8+R8+S8+T8+U8+V8+W8+X8+Y8+Z8+AA8+AB8+AC8+AD8+AE8+AF8</f>
        <v>2603999.146666667</v>
      </c>
    </row>
    <row r="9" spans="1:34" ht="32.25" customHeight="1" x14ac:dyDescent="0.25">
      <c r="A9" s="30">
        <f t="shared" ref="A9:A28" si="4">A8+1</f>
        <v>3</v>
      </c>
      <c r="B9" s="28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/>
      <c r="G9" s="20">
        <f t="shared" si="3"/>
        <v>0</v>
      </c>
      <c r="H9" s="20">
        <v>2</v>
      </c>
      <c r="I9" s="3"/>
      <c r="J9" s="4"/>
      <c r="K9" s="3"/>
      <c r="L9" s="4"/>
      <c r="M9" s="12"/>
      <c r="N9" s="17"/>
      <c r="O9" s="16"/>
      <c r="P9" s="14">
        <f>G9*16*86.4</f>
        <v>0</v>
      </c>
      <c r="Q9" s="16"/>
      <c r="R9" s="17"/>
      <c r="S9" s="16"/>
      <c r="T9" s="17"/>
      <c r="U9" s="16"/>
      <c r="V9" s="17"/>
      <c r="W9" s="16"/>
      <c r="X9" s="17"/>
      <c r="Y9" s="16"/>
      <c r="Z9" s="17"/>
      <c r="AA9" s="16"/>
      <c r="AB9" s="14">
        <f>G9*16*86.4</f>
        <v>0</v>
      </c>
      <c r="AC9" s="12"/>
      <c r="AD9" s="13"/>
      <c r="AE9" s="12"/>
      <c r="AF9" s="18"/>
      <c r="AG9" s="19">
        <f t="shared" ref="AG9:AG15" si="5">F9*H9</f>
        <v>0</v>
      </c>
      <c r="AH9" s="58">
        <f t="shared" ref="AH9:AH16" si="6">I9+J9+K9+L9+M9+N9+O9+P9+Q9+R9+S9+T9+U9+V9+W9+X9+Y9+Z9+AA9+AB9+AC9+AD9+AE9+AF9</f>
        <v>0</v>
      </c>
    </row>
    <row r="10" spans="1:34" ht="32.25" customHeight="1" x14ac:dyDescent="0.25">
      <c r="A10" s="30">
        <f t="shared" si="4"/>
        <v>4</v>
      </c>
      <c r="B10" s="28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/>
      <c r="G10" s="20">
        <f t="shared" si="3"/>
        <v>0</v>
      </c>
      <c r="H10" s="20">
        <v>2</v>
      </c>
      <c r="I10" s="3"/>
      <c r="J10" s="4"/>
      <c r="K10" s="3"/>
      <c r="L10" s="4"/>
      <c r="M10" s="12"/>
      <c r="N10" s="17"/>
      <c r="O10" s="16"/>
      <c r="P10" s="14">
        <f>G10*16*86.4</f>
        <v>0</v>
      </c>
      <c r="Q10" s="16"/>
      <c r="R10" s="14">
        <f>G10*16*86.4</f>
        <v>0</v>
      </c>
      <c r="S10" s="16"/>
      <c r="T10" s="17"/>
      <c r="U10" s="16"/>
      <c r="V10" s="17"/>
      <c r="W10" s="16"/>
      <c r="X10" s="17"/>
      <c r="Y10" s="16"/>
      <c r="Z10" s="17"/>
      <c r="AA10" s="16"/>
      <c r="AB10" s="17"/>
      <c r="AC10" s="12"/>
      <c r="AD10" s="13"/>
      <c r="AE10" s="12"/>
      <c r="AF10" s="18"/>
      <c r="AG10" s="19">
        <f t="shared" si="5"/>
        <v>0</v>
      </c>
      <c r="AH10" s="58">
        <f t="shared" si="6"/>
        <v>0</v>
      </c>
    </row>
    <row r="11" spans="1:34" ht="32.25" customHeight="1" x14ac:dyDescent="0.25">
      <c r="A11" s="30">
        <f t="shared" si="4"/>
        <v>5</v>
      </c>
      <c r="B11" s="28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754.03</v>
      </c>
      <c r="G11" s="20">
        <f t="shared" si="3"/>
        <v>820.93852623456792</v>
      </c>
      <c r="H11" s="20">
        <v>3</v>
      </c>
      <c r="I11" s="3"/>
      <c r="J11" s="4"/>
      <c r="K11" s="3"/>
      <c r="L11" s="4"/>
      <c r="M11" s="12"/>
      <c r="N11" s="17"/>
      <c r="O11" s="16"/>
      <c r="P11" s="17"/>
      <c r="Q11" s="16"/>
      <c r="R11" s="17"/>
      <c r="S11" s="15">
        <f>G11*15*86.4</f>
        <v>1063936.33</v>
      </c>
      <c r="T11" s="17"/>
      <c r="U11" s="15">
        <f>G11*15*86.4</f>
        <v>1063936.33</v>
      </c>
      <c r="V11" s="17"/>
      <c r="W11" s="15">
        <f>G11*15*86.4</f>
        <v>1063936.33</v>
      </c>
      <c r="X11" s="17"/>
      <c r="Y11" s="16"/>
      <c r="Z11" s="17"/>
      <c r="AA11" s="16"/>
      <c r="AB11" s="17"/>
      <c r="AC11" s="12"/>
      <c r="AD11" s="13"/>
      <c r="AE11" s="12"/>
      <c r="AF11" s="18"/>
      <c r="AG11" s="19">
        <f t="shared" si="5"/>
        <v>2262.09</v>
      </c>
      <c r="AH11" s="58">
        <f t="shared" si="6"/>
        <v>3191808.99</v>
      </c>
    </row>
    <row r="12" spans="1:34" ht="32.25" customHeight="1" x14ac:dyDescent="0.25">
      <c r="A12" s="30">
        <f t="shared" si="4"/>
        <v>6</v>
      </c>
      <c r="B12" s="28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120.6</v>
      </c>
      <c r="G12" s="20">
        <f t="shared" si="3"/>
        <v>114.9236111111111</v>
      </c>
      <c r="H12" s="20">
        <v>5</v>
      </c>
      <c r="I12" s="3"/>
      <c r="J12" s="4"/>
      <c r="K12" s="3"/>
      <c r="L12" s="4"/>
      <c r="M12" s="12"/>
      <c r="N12" s="17"/>
      <c r="O12" s="15">
        <f>G12*15*86.4</f>
        <v>148941</v>
      </c>
      <c r="P12" s="17"/>
      <c r="Q12" s="15">
        <f>G12*15*86.4</f>
        <v>148941</v>
      </c>
      <c r="R12" s="17"/>
      <c r="S12" s="16"/>
      <c r="T12" s="14">
        <f>G12*16*86.4</f>
        <v>158870.39999999999</v>
      </c>
      <c r="U12" s="16"/>
      <c r="V12" s="14">
        <f>G12*16*86.4</f>
        <v>158870.39999999999</v>
      </c>
      <c r="W12" s="16"/>
      <c r="X12" s="14">
        <f>G12*16*86.4</f>
        <v>158870.39999999999</v>
      </c>
      <c r="Y12" s="16"/>
      <c r="Z12" s="17"/>
      <c r="AA12" s="16"/>
      <c r="AB12" s="17"/>
      <c r="AC12" s="12"/>
      <c r="AD12" s="13"/>
      <c r="AE12" s="12"/>
      <c r="AF12" s="18"/>
      <c r="AG12" s="19">
        <f t="shared" si="5"/>
        <v>603</v>
      </c>
      <c r="AH12" s="58">
        <f t="shared" si="6"/>
        <v>774493.20000000007</v>
      </c>
    </row>
    <row r="13" spans="1:34" ht="32.25" customHeight="1" x14ac:dyDescent="0.25">
      <c r="A13" s="30">
        <f t="shared" si="4"/>
        <v>7</v>
      </c>
      <c r="B13" s="28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>
        <v>17.64</v>
      </c>
      <c r="G13" s="20">
        <f t="shared" si="3"/>
        <v>19.205277777777777</v>
      </c>
      <c r="H13" s="20">
        <v>2</v>
      </c>
      <c r="I13" s="3"/>
      <c r="J13" s="4"/>
      <c r="K13" s="3"/>
      <c r="L13" s="4"/>
      <c r="M13" s="12"/>
      <c r="N13" s="17"/>
      <c r="O13" s="16"/>
      <c r="P13" s="17"/>
      <c r="Q13" s="16"/>
      <c r="R13" s="14">
        <f>G13*16*86.4</f>
        <v>26549.376</v>
      </c>
      <c r="S13" s="16"/>
      <c r="T13" s="14">
        <f>G13*16*86.4</f>
        <v>26549.376</v>
      </c>
      <c r="U13" s="16"/>
      <c r="V13" s="17"/>
      <c r="W13" s="16"/>
      <c r="X13" s="17"/>
      <c r="Y13" s="16"/>
      <c r="Z13" s="17"/>
      <c r="AA13" s="16"/>
      <c r="AB13" s="17"/>
      <c r="AC13" s="12"/>
      <c r="AD13" s="13"/>
      <c r="AE13" s="12"/>
      <c r="AF13" s="18"/>
      <c r="AG13" s="19">
        <f t="shared" si="5"/>
        <v>35.28</v>
      </c>
      <c r="AH13" s="58">
        <f t="shared" si="6"/>
        <v>53098.752</v>
      </c>
    </row>
    <row r="14" spans="1:34" ht="32.25" customHeight="1" x14ac:dyDescent="0.25">
      <c r="A14" s="30">
        <f t="shared" si="4"/>
        <v>8</v>
      </c>
      <c r="B14" s="28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>
        <f t="shared" si="3"/>
        <v>0</v>
      </c>
      <c r="H14" s="20">
        <v>3</v>
      </c>
      <c r="I14" s="3"/>
      <c r="J14" s="4"/>
      <c r="K14" s="3"/>
      <c r="L14" s="4"/>
      <c r="M14" s="12"/>
      <c r="N14" s="17"/>
      <c r="O14" s="15">
        <f>G14*15*86.4</f>
        <v>0</v>
      </c>
      <c r="P14" s="17"/>
      <c r="Q14" s="16"/>
      <c r="R14" s="17"/>
      <c r="S14" s="16"/>
      <c r="T14" s="17"/>
      <c r="U14" s="15">
        <f>G14*15*86.4</f>
        <v>0</v>
      </c>
      <c r="V14" s="17"/>
      <c r="W14" s="16"/>
      <c r="X14" s="14">
        <f>G14*16*86.4</f>
        <v>0</v>
      </c>
      <c r="Y14" s="16"/>
      <c r="Z14" s="17"/>
      <c r="AA14" s="16"/>
      <c r="AB14" s="17"/>
      <c r="AC14" s="12"/>
      <c r="AD14" s="13"/>
      <c r="AE14" s="12"/>
      <c r="AF14" s="18"/>
      <c r="AG14" s="19">
        <f t="shared" si="5"/>
        <v>0</v>
      </c>
      <c r="AH14" s="58">
        <f t="shared" si="6"/>
        <v>0</v>
      </c>
    </row>
    <row r="15" spans="1:34" ht="32.25" customHeight="1" x14ac:dyDescent="0.25">
      <c r="A15" s="30">
        <f t="shared" si="4"/>
        <v>9</v>
      </c>
      <c r="B15" s="28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61.07</v>
      </c>
      <c r="G15" s="20">
        <f t="shared" si="3"/>
        <v>66.489020061728397</v>
      </c>
      <c r="H15" s="20">
        <v>5</v>
      </c>
      <c r="I15" s="3"/>
      <c r="J15" s="4"/>
      <c r="K15" s="3"/>
      <c r="L15" s="4"/>
      <c r="M15" s="12"/>
      <c r="N15" s="17"/>
      <c r="O15" s="16"/>
      <c r="P15" s="17"/>
      <c r="Q15" s="16"/>
      <c r="R15" s="14">
        <f>G15*16*86.4</f>
        <v>91914.421333333346</v>
      </c>
      <c r="S15" s="16"/>
      <c r="T15" s="14">
        <f>G15*16*86.4</f>
        <v>91914.421333333346</v>
      </c>
      <c r="U15" s="16"/>
      <c r="V15" s="14">
        <f>G15*16*86.4</f>
        <v>91914.421333333346</v>
      </c>
      <c r="W15" s="16"/>
      <c r="X15" s="14">
        <f>G15*16*86.4</f>
        <v>91914.421333333346</v>
      </c>
      <c r="Y15" s="15">
        <f>G15*15*86.4</f>
        <v>86169.77</v>
      </c>
      <c r="Z15" s="17"/>
      <c r="AA15" s="16"/>
      <c r="AB15" s="17"/>
      <c r="AC15" s="12"/>
      <c r="AD15" s="13"/>
      <c r="AE15" s="12"/>
      <c r="AF15" s="18"/>
      <c r="AG15" s="19">
        <f t="shared" si="5"/>
        <v>305.35000000000002</v>
      </c>
      <c r="AH15" s="58">
        <f t="shared" si="6"/>
        <v>453827.4553333334</v>
      </c>
    </row>
    <row r="16" spans="1:34" ht="32.25" customHeight="1" thickBot="1" x14ac:dyDescent="0.3">
      <c r="A16" s="30">
        <f t="shared" si="4"/>
        <v>10</v>
      </c>
      <c r="B16" s="29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>
        <v>1.79</v>
      </c>
      <c r="G16" s="47">
        <f t="shared" si="3"/>
        <v>1.94883487654321</v>
      </c>
      <c r="H16" s="47">
        <v>3</v>
      </c>
      <c r="I16" s="48"/>
      <c r="J16" s="49"/>
      <c r="K16" s="48"/>
      <c r="L16" s="49"/>
      <c r="M16" s="53"/>
      <c r="N16" s="51"/>
      <c r="O16" s="50"/>
      <c r="P16" s="51"/>
      <c r="Q16" s="50"/>
      <c r="R16" s="51"/>
      <c r="S16" s="52">
        <f>G16*15*86.4</f>
        <v>2525.6900000000005</v>
      </c>
      <c r="T16" s="51"/>
      <c r="U16" s="15">
        <f>G16*15*86.4</f>
        <v>2525.6900000000005</v>
      </c>
      <c r="V16" s="51"/>
      <c r="W16" s="52">
        <f>G16*15*86.4</f>
        <v>2525.6900000000005</v>
      </c>
      <c r="X16" s="51"/>
      <c r="Y16" s="50"/>
      <c r="Z16" s="51"/>
      <c r="AA16" s="50"/>
      <c r="AB16" s="51"/>
      <c r="AC16" s="53"/>
      <c r="AD16" s="54"/>
      <c r="AE16" s="53"/>
      <c r="AF16" s="55"/>
      <c r="AG16" s="63">
        <f>F16*H16</f>
        <v>5.37</v>
      </c>
      <c r="AH16" s="59">
        <f t="shared" si="6"/>
        <v>7577.0700000000015</v>
      </c>
    </row>
    <row r="17" spans="1:34" ht="32.25" customHeight="1" x14ac:dyDescent="0.25">
      <c r="A17" s="30">
        <f t="shared" si="4"/>
        <v>11</v>
      </c>
      <c r="B17" s="32" t="s">
        <v>48</v>
      </c>
      <c r="C17" s="22"/>
      <c r="D17" s="22"/>
      <c r="E17" s="22"/>
      <c r="F17" s="22"/>
      <c r="G17" s="22"/>
      <c r="H17" s="22"/>
      <c r="I17" s="98" t="s">
        <v>49</v>
      </c>
      <c r="J17" s="99"/>
      <c r="K17" s="99"/>
      <c r="L17" s="99"/>
      <c r="M17" s="99"/>
      <c r="N17" s="99"/>
      <c r="O17" s="100" t="s">
        <v>50</v>
      </c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98" t="s">
        <v>49</v>
      </c>
      <c r="AA17" s="99"/>
      <c r="AB17" s="99"/>
      <c r="AC17" s="99"/>
      <c r="AD17" s="99"/>
      <c r="AE17" s="99"/>
      <c r="AF17" s="99"/>
      <c r="AG17" s="68"/>
      <c r="AH17" s="69"/>
    </row>
    <row r="18" spans="1:34" ht="32.25" customHeight="1" x14ac:dyDescent="0.25">
      <c r="A18" s="30">
        <f t="shared" si="4"/>
        <v>12</v>
      </c>
      <c r="B18" s="67" t="s">
        <v>30</v>
      </c>
      <c r="C18" s="45"/>
      <c r="D18" s="45"/>
      <c r="E18" s="45"/>
      <c r="F18" s="45"/>
      <c r="G18" s="46"/>
      <c r="H18" s="46"/>
      <c r="I18" s="61">
        <f>I7+I8+I9+I10+I11+I12+I13+I14+I15+I16+I24+I25+I26</f>
        <v>14000</v>
      </c>
      <c r="J18" s="61">
        <f t="shared" ref="J18:AF18" si="7">J7+J8+J9+J10+J11+J12+J13+J14+J15+J16+J24+J25+J26</f>
        <v>14000</v>
      </c>
      <c r="K18" s="61">
        <f t="shared" si="7"/>
        <v>14000</v>
      </c>
      <c r="L18" s="61">
        <f t="shared" si="7"/>
        <v>14000</v>
      </c>
      <c r="M18" s="61">
        <f t="shared" si="7"/>
        <v>16520</v>
      </c>
      <c r="N18" s="61">
        <f t="shared" si="7"/>
        <v>16520</v>
      </c>
      <c r="O18" s="61">
        <f t="shared" si="7"/>
        <v>165461</v>
      </c>
      <c r="P18" s="61">
        <f t="shared" si="7"/>
        <v>16520</v>
      </c>
      <c r="Q18" s="61">
        <f t="shared" si="7"/>
        <v>165461</v>
      </c>
      <c r="R18" s="61">
        <f t="shared" si="7"/>
        <v>785983.58400000015</v>
      </c>
      <c r="S18" s="61">
        <f t="shared" si="7"/>
        <v>1081302.02</v>
      </c>
      <c r="T18" s="61">
        <f t="shared" si="7"/>
        <v>943173.98400000017</v>
      </c>
      <c r="U18" s="61">
        <f t="shared" si="7"/>
        <v>1132171.67</v>
      </c>
      <c r="V18" s="61">
        <f t="shared" si="7"/>
        <v>916624.60800000012</v>
      </c>
      <c r="W18" s="61">
        <f t="shared" si="7"/>
        <v>1081302.02</v>
      </c>
      <c r="X18" s="61">
        <f t="shared" si="7"/>
        <v>970885.56800000009</v>
      </c>
      <c r="Y18" s="61">
        <f t="shared" si="7"/>
        <v>101009.77</v>
      </c>
      <c r="Z18" s="61">
        <f t="shared" si="7"/>
        <v>14840</v>
      </c>
      <c r="AA18" s="61">
        <f t="shared" si="7"/>
        <v>14840</v>
      </c>
      <c r="AB18" s="61">
        <f t="shared" si="7"/>
        <v>14840</v>
      </c>
      <c r="AC18" s="61">
        <f t="shared" si="7"/>
        <v>14840</v>
      </c>
      <c r="AD18" s="61">
        <f t="shared" si="7"/>
        <v>14840</v>
      </c>
      <c r="AE18" s="61">
        <f t="shared" si="7"/>
        <v>14840</v>
      </c>
      <c r="AF18" s="61">
        <f t="shared" si="7"/>
        <v>14840</v>
      </c>
      <c r="AG18" s="61">
        <f>AG7+AG8+AG9+AG10+AG11+AG12+AG13+AG14+AG15+AG16</f>
        <v>5270.1900000000005</v>
      </c>
      <c r="AH18" s="60">
        <f>I18+J18+K18+L18+M18+N18+O18+P18+Q18+R18+S18+T18+U18+V18+W18+X18+Y18+Z18+AA18+AB18+AC18+AD18+AE18+AF18</f>
        <v>7552815.2239999995</v>
      </c>
    </row>
    <row r="19" spans="1:34" ht="32.25" customHeight="1" x14ac:dyDescent="0.25">
      <c r="A19" s="30">
        <f t="shared" si="4"/>
        <v>13</v>
      </c>
      <c r="B19" s="28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2.25" customHeight="1" x14ac:dyDescent="0.25">
      <c r="A20" s="30">
        <f t="shared" si="4"/>
        <v>14</v>
      </c>
      <c r="B20" s="28" t="s">
        <v>32</v>
      </c>
      <c r="C20" s="21"/>
      <c r="D20" s="21"/>
      <c r="E20" s="21"/>
      <c r="F20" s="21"/>
      <c r="G20" s="24"/>
      <c r="H20" s="24"/>
      <c r="I20" s="64">
        <v>0.9</v>
      </c>
      <c r="J20" s="65">
        <f>I20</f>
        <v>0.9</v>
      </c>
      <c r="K20" s="64">
        <v>0.9</v>
      </c>
      <c r="L20" s="65">
        <f t="shared" si="8"/>
        <v>0.9</v>
      </c>
      <c r="M20" s="64">
        <v>0.9</v>
      </c>
      <c r="N20" s="65">
        <f t="shared" si="9"/>
        <v>0.9</v>
      </c>
      <c r="O20" s="64">
        <v>0.9</v>
      </c>
      <c r="P20" s="65">
        <f t="shared" si="10"/>
        <v>0.9</v>
      </c>
      <c r="Q20" s="64">
        <v>0.9</v>
      </c>
      <c r="R20" s="65">
        <f t="shared" si="11"/>
        <v>0.9</v>
      </c>
      <c r="S20" s="64">
        <v>0.9</v>
      </c>
      <c r="T20" s="65">
        <f t="shared" si="12"/>
        <v>0.9</v>
      </c>
      <c r="U20" s="64">
        <v>0.9</v>
      </c>
      <c r="V20" s="65">
        <f t="shared" si="13"/>
        <v>0.9</v>
      </c>
      <c r="W20" s="64">
        <v>0.9</v>
      </c>
      <c r="X20" s="65">
        <f t="shared" si="14"/>
        <v>0.9</v>
      </c>
      <c r="Y20" s="64">
        <v>0.9</v>
      </c>
      <c r="Z20" s="65">
        <f t="shared" si="15"/>
        <v>0.9</v>
      </c>
      <c r="AA20" s="64">
        <v>0.9</v>
      </c>
      <c r="AB20" s="65">
        <f t="shared" si="16"/>
        <v>0.9</v>
      </c>
      <c r="AC20" s="64">
        <v>0.9</v>
      </c>
      <c r="AD20" s="65">
        <f t="shared" si="17"/>
        <v>0.9</v>
      </c>
      <c r="AE20" s="64">
        <v>0.9</v>
      </c>
      <c r="AF20" s="65">
        <f t="shared" si="18"/>
        <v>0.9</v>
      </c>
      <c r="AG20" s="7"/>
      <c r="AH20" s="8"/>
    </row>
    <row r="21" spans="1:34" ht="32.25" customHeight="1" x14ac:dyDescent="0.25">
      <c r="A21" s="30">
        <f t="shared" si="4"/>
        <v>15</v>
      </c>
      <c r="B21" s="28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2.25" customHeight="1" x14ac:dyDescent="0.25">
      <c r="A22" s="30">
        <f t="shared" si="4"/>
        <v>16</v>
      </c>
      <c r="B22" s="28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2.25" customHeight="1" x14ac:dyDescent="0.25">
      <c r="A23" s="30">
        <f t="shared" si="4"/>
        <v>17</v>
      </c>
      <c r="B23" s="28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2.25" customHeight="1" x14ac:dyDescent="0.25">
      <c r="A24" s="30">
        <f t="shared" si="4"/>
        <v>18</v>
      </c>
      <c r="B24" s="28" t="s">
        <v>51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92" t="s">
        <v>58</v>
      </c>
      <c r="AH24" s="93"/>
    </row>
    <row r="25" spans="1:34" ht="32.25" customHeight="1" x14ac:dyDescent="0.25">
      <c r="A25" s="30">
        <f t="shared" si="4"/>
        <v>19</v>
      </c>
      <c r="B25" s="28" t="s">
        <v>52</v>
      </c>
      <c r="C25" s="22"/>
      <c r="D25" s="22"/>
      <c r="E25" s="22"/>
      <c r="F25" s="22"/>
      <c r="G25" s="22"/>
      <c r="H25" s="22"/>
      <c r="I25" s="7">
        <v>14000</v>
      </c>
      <c r="J25" s="8">
        <v>14000</v>
      </c>
      <c r="K25" s="7">
        <v>14000</v>
      </c>
      <c r="L25" s="8">
        <v>14000</v>
      </c>
      <c r="M25" s="7">
        <v>16520</v>
      </c>
      <c r="N25" s="8">
        <v>16520</v>
      </c>
      <c r="O25" s="7">
        <v>16520</v>
      </c>
      <c r="P25" s="8">
        <v>16520</v>
      </c>
      <c r="Q25" s="7">
        <v>16520</v>
      </c>
      <c r="R25" s="8">
        <v>16520</v>
      </c>
      <c r="S25" s="7">
        <v>14840</v>
      </c>
      <c r="T25" s="8">
        <v>14840</v>
      </c>
      <c r="U25" s="7">
        <v>14840</v>
      </c>
      <c r="V25" s="8">
        <v>14840</v>
      </c>
      <c r="W25" s="7">
        <v>14840</v>
      </c>
      <c r="X25" s="8">
        <v>14840</v>
      </c>
      <c r="Y25" s="7">
        <v>14840</v>
      </c>
      <c r="Z25" s="8">
        <v>14840</v>
      </c>
      <c r="AA25" s="7">
        <v>14840</v>
      </c>
      <c r="AB25" s="8">
        <v>14840</v>
      </c>
      <c r="AC25" s="7">
        <v>14840</v>
      </c>
      <c r="AD25" s="8">
        <v>14840</v>
      </c>
      <c r="AE25" s="7">
        <v>14840</v>
      </c>
      <c r="AF25" s="8">
        <v>14840</v>
      </c>
      <c r="AG25" s="94"/>
      <c r="AH25" s="95"/>
    </row>
    <row r="26" spans="1:34" ht="32.25" customHeight="1" x14ac:dyDescent="0.25">
      <c r="A26" s="30">
        <f t="shared" si="4"/>
        <v>20</v>
      </c>
      <c r="B26" s="28" t="s">
        <v>53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96"/>
      <c r="AH26" s="97"/>
    </row>
    <row r="27" spans="1:34" ht="32.25" customHeight="1" x14ac:dyDescent="0.25">
      <c r="A27" s="30">
        <f t="shared" si="4"/>
        <v>21</v>
      </c>
      <c r="B27" s="28" t="s">
        <v>36</v>
      </c>
      <c r="C27" s="22"/>
      <c r="D27" s="22"/>
      <c r="E27" s="22"/>
      <c r="F27" s="22"/>
      <c r="G27" s="22"/>
      <c r="H27" s="22"/>
      <c r="I27" s="5">
        <f>I18/I23</f>
        <v>24498.866927404611</v>
      </c>
      <c r="J27" s="6">
        <f>J18/J23</f>
        <v>24498.866927404611</v>
      </c>
      <c r="K27" s="5">
        <f t="shared" ref="K27:AE27" si="20">K18/K23</f>
        <v>24498.866927404611</v>
      </c>
      <c r="L27" s="6">
        <f t="shared" si="20"/>
        <v>24498.866927404611</v>
      </c>
      <c r="M27" s="5">
        <f t="shared" si="20"/>
        <v>28908.66297433744</v>
      </c>
      <c r="N27" s="6">
        <f t="shared" si="20"/>
        <v>28908.66297433744</v>
      </c>
      <c r="O27" s="5">
        <f>O18/O23</f>
        <v>289543.35861966386</v>
      </c>
      <c r="P27" s="6">
        <f t="shared" si="20"/>
        <v>28908.66297433744</v>
      </c>
      <c r="Q27" s="5">
        <f t="shared" si="20"/>
        <v>289543.35861966386</v>
      </c>
      <c r="R27" s="6">
        <f t="shared" si="20"/>
        <v>1375407.6593957534</v>
      </c>
      <c r="S27" s="5">
        <f t="shared" si="20"/>
        <v>1892191.0211652713</v>
      </c>
      <c r="T27" s="6">
        <f t="shared" si="20"/>
        <v>1650478.1373861465</v>
      </c>
      <c r="U27" s="5">
        <f t="shared" si="20"/>
        <v>1981208.7915933889</v>
      </c>
      <c r="V27" s="6">
        <f t="shared" si="20"/>
        <v>1604018.8781268871</v>
      </c>
      <c r="W27" s="5">
        <f t="shared" si="20"/>
        <v>1892191.0211652713</v>
      </c>
      <c r="X27" s="6">
        <f t="shared" si="20"/>
        <v>1698971.1665835457</v>
      </c>
      <c r="Y27" s="5">
        <f t="shared" si="20"/>
        <v>176758.92239983904</v>
      </c>
      <c r="Z27" s="6">
        <f t="shared" si="20"/>
        <v>25968.798943048885</v>
      </c>
      <c r="AA27" s="5">
        <f t="shared" si="20"/>
        <v>25968.798943048885</v>
      </c>
      <c r="AB27" s="6">
        <f t="shared" si="20"/>
        <v>25968.798943048885</v>
      </c>
      <c r="AC27" s="5">
        <f t="shared" si="20"/>
        <v>25968.798943048885</v>
      </c>
      <c r="AD27" s="6">
        <f t="shared" si="20"/>
        <v>25968.798943048885</v>
      </c>
      <c r="AE27" s="5">
        <f t="shared" si="20"/>
        <v>25968.798943048885</v>
      </c>
      <c r="AF27" s="6">
        <f>AF18/AF23</f>
        <v>25968.798943048885</v>
      </c>
      <c r="AG27" s="5"/>
      <c r="AH27" s="6">
        <f>I27+J27+K27+L27+M27+N27+O27+P27+Q27+R27+S27+T27+U27+V27+W27+X27+Y27+Z27+AA27+AB27+AC27+AD27+AE27+AF27</f>
        <v>13216815.364289399</v>
      </c>
    </row>
    <row r="28" spans="1:34" ht="32.25" customHeight="1" thickBot="1" x14ac:dyDescent="0.3">
      <c r="A28" s="30">
        <f t="shared" si="4"/>
        <v>22</v>
      </c>
      <c r="B28" s="29" t="s">
        <v>37</v>
      </c>
      <c r="C28" s="23"/>
      <c r="D28" s="23"/>
      <c r="E28" s="23"/>
      <c r="F28" s="23"/>
      <c r="G28" s="23"/>
      <c r="H28" s="23"/>
      <c r="I28" s="66">
        <f>I27/(15*86400)</f>
        <v>1.89034467032443E-2</v>
      </c>
      <c r="J28" s="43">
        <f>J27/(15*86400)</f>
        <v>1.89034467032443E-2</v>
      </c>
      <c r="K28" s="66">
        <f t="shared" ref="K28:AF28" si="21">K27/(15*86400)</f>
        <v>1.89034467032443E-2</v>
      </c>
      <c r="L28" s="43">
        <f t="shared" si="21"/>
        <v>1.89034467032443E-2</v>
      </c>
      <c r="M28" s="66">
        <f t="shared" si="21"/>
        <v>2.230606710982827E-2</v>
      </c>
      <c r="N28" s="43">
        <f t="shared" si="21"/>
        <v>2.230606710982827E-2</v>
      </c>
      <c r="O28" s="66">
        <f t="shared" si="21"/>
        <v>0.22341308535467891</v>
      </c>
      <c r="P28" s="43">
        <f t="shared" si="21"/>
        <v>2.230606710982827E-2</v>
      </c>
      <c r="Q28" s="66">
        <f t="shared" si="21"/>
        <v>0.22341308535467891</v>
      </c>
      <c r="R28" s="43">
        <f t="shared" si="21"/>
        <v>1.0612713421263529</v>
      </c>
      <c r="S28" s="66">
        <f t="shared" si="21"/>
        <v>1.4600239360843144</v>
      </c>
      <c r="T28" s="43">
        <f t="shared" si="21"/>
        <v>1.2735170813164711</v>
      </c>
      <c r="U28" s="66">
        <f t="shared" si="21"/>
        <v>1.5287104873405779</v>
      </c>
      <c r="V28" s="43">
        <f t="shared" si="21"/>
        <v>1.2376688874435857</v>
      </c>
      <c r="W28" s="66">
        <f t="shared" si="21"/>
        <v>1.4600239360843144</v>
      </c>
      <c r="X28" s="43">
        <f t="shared" si="21"/>
        <v>1.3109345421169334</v>
      </c>
      <c r="Y28" s="66">
        <f t="shared" si="21"/>
        <v>0.13638805740728321</v>
      </c>
      <c r="Z28" s="43">
        <f t="shared" si="21"/>
        <v>2.0037653505438954E-2</v>
      </c>
      <c r="AA28" s="66">
        <f t="shared" si="21"/>
        <v>2.0037653505438954E-2</v>
      </c>
      <c r="AB28" s="43">
        <f t="shared" si="21"/>
        <v>2.0037653505438954E-2</v>
      </c>
      <c r="AC28" s="66">
        <f t="shared" si="21"/>
        <v>2.0037653505438954E-2</v>
      </c>
      <c r="AD28" s="43">
        <f t="shared" si="21"/>
        <v>2.0037653505438954E-2</v>
      </c>
      <c r="AE28" s="66">
        <f t="shared" si="21"/>
        <v>2.0037653505438954E-2</v>
      </c>
      <c r="AF28" s="43">
        <f t="shared" si="21"/>
        <v>2.0037653505438954E-2</v>
      </c>
      <c r="AG28" s="66"/>
      <c r="AH28" s="43"/>
    </row>
  </sheetData>
  <mergeCells count="29">
    <mergeCell ref="AG24:AH26"/>
    <mergeCell ref="I17:N17"/>
    <mergeCell ref="Z17:AF17"/>
    <mergeCell ref="O17:W17"/>
    <mergeCell ref="X17:Y17"/>
    <mergeCell ref="S4:T4"/>
    <mergeCell ref="U4:V4"/>
    <mergeCell ref="W4:X4"/>
    <mergeCell ref="I4:J4"/>
    <mergeCell ref="K4:L4"/>
    <mergeCell ref="M4:N4"/>
    <mergeCell ref="O4:P4"/>
    <mergeCell ref="Q4:R4"/>
    <mergeCell ref="Y4:Z4"/>
    <mergeCell ref="AA4:AB4"/>
    <mergeCell ref="AC4:AD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AE4:AF4"/>
    <mergeCell ref="AG4:AH4"/>
  </mergeCells>
  <pageMargins left="0.7" right="0.7" top="0.75" bottom="0.75" header="0.3" footer="0.3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23724-C035-4A63-95F8-6D7B6EF1ED07}">
  <dimension ref="A1:AH28"/>
  <sheetViews>
    <sheetView zoomScale="70" zoomScaleNormal="70" workbookViewId="0">
      <selection activeCell="AG24" sqref="AG24:AH26"/>
    </sheetView>
  </sheetViews>
  <sheetFormatPr defaultRowHeight="15" x14ac:dyDescent="0.25"/>
  <cols>
    <col min="1" max="1" width="4.5703125" customWidth="1"/>
    <col min="2" max="2" width="32" customWidth="1"/>
    <col min="6" max="6" width="10.5703125" customWidth="1"/>
    <col min="8" max="8" width="13.5703125" customWidth="1"/>
    <col min="9" max="32" width="11.140625" bestFit="1" customWidth="1"/>
    <col min="33" max="33" width="11.28515625" customWidth="1"/>
    <col min="34" max="34" width="16.5703125" customWidth="1"/>
  </cols>
  <sheetData>
    <row r="1" spans="1:34" ht="19.5" x14ac:dyDescent="0.35">
      <c r="A1" s="72" t="s">
        <v>55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4"/>
    </row>
    <row r="2" spans="1:34" ht="18" x14ac:dyDescent="0.25">
      <c r="A2" s="75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7"/>
    </row>
    <row r="3" spans="1:34" ht="18.75" thickBot="1" x14ac:dyDescent="0.3">
      <c r="A3" s="78" t="s">
        <v>47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80"/>
    </row>
    <row r="4" spans="1:34" ht="18.75" thickBot="1" x14ac:dyDescent="0.3">
      <c r="A4" s="81" t="s">
        <v>1</v>
      </c>
      <c r="B4" s="83" t="s">
        <v>2</v>
      </c>
      <c r="C4" s="83" t="s">
        <v>3</v>
      </c>
      <c r="D4" s="85" t="s">
        <v>26</v>
      </c>
      <c r="E4" s="85" t="s">
        <v>27</v>
      </c>
      <c r="F4" s="85" t="s">
        <v>28</v>
      </c>
      <c r="G4" s="85" t="s">
        <v>29</v>
      </c>
      <c r="H4" s="85" t="s">
        <v>38</v>
      </c>
      <c r="I4" s="89" t="s">
        <v>40</v>
      </c>
      <c r="J4" s="90"/>
      <c r="K4" s="89" t="s">
        <v>39</v>
      </c>
      <c r="L4" s="91"/>
      <c r="M4" s="70" t="s">
        <v>4</v>
      </c>
      <c r="N4" s="71"/>
      <c r="O4" s="70" t="s">
        <v>5</v>
      </c>
      <c r="P4" s="71"/>
      <c r="Q4" s="70" t="s">
        <v>6</v>
      </c>
      <c r="R4" s="71"/>
      <c r="S4" s="70" t="s">
        <v>7</v>
      </c>
      <c r="T4" s="71"/>
      <c r="U4" s="70" t="s">
        <v>8</v>
      </c>
      <c r="V4" s="71"/>
      <c r="W4" s="70" t="s">
        <v>9</v>
      </c>
      <c r="X4" s="71"/>
      <c r="Y4" s="70" t="s">
        <v>10</v>
      </c>
      <c r="Z4" s="71"/>
      <c r="AA4" s="70" t="s">
        <v>11</v>
      </c>
      <c r="AB4" s="71"/>
      <c r="AC4" s="70" t="s">
        <v>41</v>
      </c>
      <c r="AD4" s="71"/>
      <c r="AE4" s="70" t="s">
        <v>12</v>
      </c>
      <c r="AF4" s="71"/>
      <c r="AG4" s="87" t="s">
        <v>42</v>
      </c>
      <c r="AH4" s="88"/>
    </row>
    <row r="5" spans="1:34" ht="30.75" thickBot="1" x14ac:dyDescent="0.3">
      <c r="A5" s="82"/>
      <c r="B5" s="84"/>
      <c r="C5" s="84"/>
      <c r="D5" s="84"/>
      <c r="E5" s="84"/>
      <c r="F5" s="86"/>
      <c r="G5" s="84"/>
      <c r="H5" s="86"/>
      <c r="I5" s="25" t="s">
        <v>13</v>
      </c>
      <c r="J5" s="26" t="s">
        <v>14</v>
      </c>
      <c r="K5" s="25" t="s">
        <v>13</v>
      </c>
      <c r="L5" s="27" t="s">
        <v>14</v>
      </c>
      <c r="M5" s="25" t="s">
        <v>13</v>
      </c>
      <c r="N5" s="26" t="s">
        <v>14</v>
      </c>
      <c r="O5" s="25" t="s">
        <v>13</v>
      </c>
      <c r="P5" s="26" t="s">
        <v>15</v>
      </c>
      <c r="Q5" s="25" t="s">
        <v>13</v>
      </c>
      <c r="R5" s="31" t="s">
        <v>14</v>
      </c>
      <c r="S5" s="25" t="s">
        <v>13</v>
      </c>
      <c r="T5" s="26" t="s">
        <v>15</v>
      </c>
      <c r="U5" s="25" t="s">
        <v>13</v>
      </c>
      <c r="V5" s="26" t="s">
        <v>14</v>
      </c>
      <c r="W5" s="25" t="s">
        <v>13</v>
      </c>
      <c r="X5" s="26" t="s">
        <v>14</v>
      </c>
      <c r="Y5" s="25" t="s">
        <v>13</v>
      </c>
      <c r="Z5" s="26" t="s">
        <v>15</v>
      </c>
      <c r="AA5" s="25" t="s">
        <v>13</v>
      </c>
      <c r="AB5" s="26" t="s">
        <v>14</v>
      </c>
      <c r="AC5" s="25" t="s">
        <v>13</v>
      </c>
      <c r="AD5" s="26" t="s">
        <v>15</v>
      </c>
      <c r="AE5" s="25" t="s">
        <v>13</v>
      </c>
      <c r="AF5" s="26" t="s">
        <v>14</v>
      </c>
      <c r="AG5" s="56" t="s">
        <v>43</v>
      </c>
      <c r="AH5" s="56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3" customHeight="1" x14ac:dyDescent="0.25">
      <c r="A7" s="44">
        <v>1</v>
      </c>
      <c r="B7" s="32" t="s">
        <v>16</v>
      </c>
      <c r="C7" s="33">
        <v>1235</v>
      </c>
      <c r="D7" s="33">
        <f>C7/86.4</f>
        <v>14.293981481481481</v>
      </c>
      <c r="E7" s="33">
        <f>D7/15</f>
        <v>0.95293209876543206</v>
      </c>
      <c r="F7" s="33"/>
      <c r="G7" s="33">
        <f>E7*F7</f>
        <v>0</v>
      </c>
      <c r="H7" s="33">
        <v>2</v>
      </c>
      <c r="I7" s="34"/>
      <c r="J7" s="35"/>
      <c r="K7" s="34"/>
      <c r="L7" s="35"/>
      <c r="M7" s="42"/>
      <c r="N7" s="37"/>
      <c r="O7" s="39"/>
      <c r="P7" s="37"/>
      <c r="Q7" s="39"/>
      <c r="R7" s="37"/>
      <c r="S7" s="39"/>
      <c r="T7" s="37"/>
      <c r="U7" s="38">
        <f>G7*15*86.4</f>
        <v>0</v>
      </c>
      <c r="V7" s="37"/>
      <c r="W7" s="39"/>
      <c r="X7" s="40">
        <f>G7*16*86.4</f>
        <v>0</v>
      </c>
      <c r="Y7" s="39"/>
      <c r="Z7" s="37"/>
      <c r="AA7" s="39"/>
      <c r="AB7" s="37"/>
      <c r="AC7" s="42"/>
      <c r="AD7" s="41"/>
      <c r="AE7" s="42"/>
      <c r="AF7" s="36"/>
      <c r="AG7" s="62">
        <f>F7*H7</f>
        <v>0</v>
      </c>
      <c r="AH7" s="57">
        <f>I7+J7+K7+L7+M7+N7+O7+P7+Q7+R7+S7+T7+U7+V7+W7+X7+Y7+Z7+AA7+AB7+AC7+AD7+AE7+AF7</f>
        <v>0</v>
      </c>
    </row>
    <row r="8" spans="1:34" ht="33" customHeight="1" x14ac:dyDescent="0.25">
      <c r="A8" s="30">
        <f>A7+1</f>
        <v>2</v>
      </c>
      <c r="B8" s="28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/>
      <c r="G8" s="20">
        <f t="shared" ref="G8:G16" si="3">E8*F8</f>
        <v>0</v>
      </c>
      <c r="H8" s="20">
        <v>4</v>
      </c>
      <c r="I8" s="3"/>
      <c r="J8" s="4"/>
      <c r="K8" s="3"/>
      <c r="L8" s="4"/>
      <c r="M8" s="12"/>
      <c r="N8" s="17"/>
      <c r="O8" s="16"/>
      <c r="P8" s="17"/>
      <c r="Q8" s="16"/>
      <c r="R8" s="14">
        <f>G8*16*86.4</f>
        <v>0</v>
      </c>
      <c r="S8" s="16"/>
      <c r="T8" s="14">
        <f>G8*16*86.4</f>
        <v>0</v>
      </c>
      <c r="U8" s="16"/>
      <c r="V8" s="14">
        <f>G8*16*86.4</f>
        <v>0</v>
      </c>
      <c r="W8" s="16"/>
      <c r="X8" s="14">
        <f>G8*16*86.4</f>
        <v>0</v>
      </c>
      <c r="Y8" s="16"/>
      <c r="Z8" s="17"/>
      <c r="AA8" s="16"/>
      <c r="AB8" s="17"/>
      <c r="AC8" s="12"/>
      <c r="AD8" s="13"/>
      <c r="AE8" s="12"/>
      <c r="AF8" s="18"/>
      <c r="AG8" s="19">
        <f>F8*H8</f>
        <v>0</v>
      </c>
      <c r="AH8" s="58">
        <f>I8+J8+K8+L8+M8+N8+O8+P8+Q8+R8+S8+T8+U8+V8+W8+X8+Y8+Z8+AA8+AB8+AC8+AD8+AE8+AF8</f>
        <v>0</v>
      </c>
    </row>
    <row r="9" spans="1:34" ht="33" customHeight="1" x14ac:dyDescent="0.25">
      <c r="A9" s="30">
        <f t="shared" ref="A9:A28" si="4">A8+1</f>
        <v>3</v>
      </c>
      <c r="B9" s="28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/>
      <c r="G9" s="20">
        <f t="shared" si="3"/>
        <v>0</v>
      </c>
      <c r="H9" s="20">
        <v>2</v>
      </c>
      <c r="I9" s="3"/>
      <c r="J9" s="4"/>
      <c r="K9" s="3"/>
      <c r="L9" s="4"/>
      <c r="M9" s="12"/>
      <c r="N9" s="17"/>
      <c r="O9" s="16"/>
      <c r="P9" s="14">
        <f>G9*16*86.4</f>
        <v>0</v>
      </c>
      <c r="Q9" s="16"/>
      <c r="R9" s="17"/>
      <c r="S9" s="16"/>
      <c r="T9" s="17"/>
      <c r="U9" s="16"/>
      <c r="V9" s="17"/>
      <c r="W9" s="16"/>
      <c r="X9" s="17"/>
      <c r="Y9" s="16"/>
      <c r="Z9" s="17"/>
      <c r="AA9" s="16"/>
      <c r="AB9" s="14">
        <f>G9*16*86.4</f>
        <v>0</v>
      </c>
      <c r="AC9" s="12"/>
      <c r="AD9" s="13"/>
      <c r="AE9" s="12"/>
      <c r="AF9" s="18"/>
      <c r="AG9" s="19">
        <f t="shared" ref="AG9:AG15" si="5">F9*H9</f>
        <v>0</v>
      </c>
      <c r="AH9" s="58">
        <f t="shared" ref="AH9:AH16" si="6">I9+J9+K9+L9+M9+N9+O9+P9+Q9+R9+S9+T9+U9+V9+W9+X9+Y9+Z9+AA9+AB9+AC9+AD9+AE9+AF9</f>
        <v>0</v>
      </c>
    </row>
    <row r="10" spans="1:34" ht="33" customHeight="1" x14ac:dyDescent="0.25">
      <c r="A10" s="30">
        <f t="shared" si="4"/>
        <v>4</v>
      </c>
      <c r="B10" s="28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/>
      <c r="G10" s="20">
        <f t="shared" si="3"/>
        <v>0</v>
      </c>
      <c r="H10" s="20">
        <v>2</v>
      </c>
      <c r="I10" s="3"/>
      <c r="J10" s="4"/>
      <c r="K10" s="3"/>
      <c r="L10" s="4"/>
      <c r="M10" s="12"/>
      <c r="N10" s="17"/>
      <c r="O10" s="16"/>
      <c r="P10" s="14">
        <f>G10*16*86.4</f>
        <v>0</v>
      </c>
      <c r="Q10" s="16"/>
      <c r="R10" s="14">
        <f>G10*16*86.4</f>
        <v>0</v>
      </c>
      <c r="S10" s="16"/>
      <c r="T10" s="17"/>
      <c r="U10" s="16"/>
      <c r="V10" s="17"/>
      <c r="W10" s="16"/>
      <c r="X10" s="17"/>
      <c r="Y10" s="16"/>
      <c r="Z10" s="17"/>
      <c r="AA10" s="16"/>
      <c r="AB10" s="17"/>
      <c r="AC10" s="12"/>
      <c r="AD10" s="13"/>
      <c r="AE10" s="12"/>
      <c r="AF10" s="18"/>
      <c r="AG10" s="19">
        <f t="shared" si="5"/>
        <v>0</v>
      </c>
      <c r="AH10" s="58">
        <f t="shared" si="6"/>
        <v>0</v>
      </c>
    </row>
    <row r="11" spans="1:34" ht="33" customHeight="1" x14ac:dyDescent="0.25">
      <c r="A11" s="30">
        <f t="shared" si="4"/>
        <v>5</v>
      </c>
      <c r="B11" s="28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1.47</v>
      </c>
      <c r="G11" s="20">
        <f t="shared" si="3"/>
        <v>1.6004398148148149</v>
      </c>
      <c r="H11" s="20">
        <v>3</v>
      </c>
      <c r="I11" s="3"/>
      <c r="J11" s="4"/>
      <c r="K11" s="3"/>
      <c r="L11" s="4"/>
      <c r="M11" s="12"/>
      <c r="N11" s="17"/>
      <c r="O11" s="16"/>
      <c r="P11" s="17"/>
      <c r="Q11" s="16"/>
      <c r="R11" s="17"/>
      <c r="S11" s="15">
        <f>G11*15*86.4</f>
        <v>2074.17</v>
      </c>
      <c r="T11" s="17"/>
      <c r="U11" s="15">
        <f>G11*15*86.4</f>
        <v>2074.17</v>
      </c>
      <c r="V11" s="17"/>
      <c r="W11" s="15">
        <f>G11*15*86.4</f>
        <v>2074.17</v>
      </c>
      <c r="X11" s="17"/>
      <c r="Y11" s="16"/>
      <c r="Z11" s="17"/>
      <c r="AA11" s="16"/>
      <c r="AB11" s="17"/>
      <c r="AC11" s="12"/>
      <c r="AD11" s="13"/>
      <c r="AE11" s="12"/>
      <c r="AF11" s="18"/>
      <c r="AG11" s="19">
        <f t="shared" si="5"/>
        <v>4.41</v>
      </c>
      <c r="AH11" s="58">
        <f t="shared" si="6"/>
        <v>6222.51</v>
      </c>
    </row>
    <row r="12" spans="1:34" ht="33" customHeight="1" x14ac:dyDescent="0.25">
      <c r="A12" s="30">
        <f t="shared" si="4"/>
        <v>6</v>
      </c>
      <c r="B12" s="28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/>
      <c r="G12" s="20">
        <f t="shared" si="3"/>
        <v>0</v>
      </c>
      <c r="H12" s="20">
        <v>5</v>
      </c>
      <c r="I12" s="3"/>
      <c r="J12" s="4"/>
      <c r="K12" s="3"/>
      <c r="L12" s="4"/>
      <c r="M12" s="12"/>
      <c r="N12" s="17"/>
      <c r="O12" s="15">
        <f>G12*15*86.4</f>
        <v>0</v>
      </c>
      <c r="P12" s="17"/>
      <c r="Q12" s="15">
        <f>G12*15*86.4</f>
        <v>0</v>
      </c>
      <c r="R12" s="17"/>
      <c r="S12" s="16"/>
      <c r="T12" s="14">
        <f>G12*16*86.4</f>
        <v>0</v>
      </c>
      <c r="U12" s="16"/>
      <c r="V12" s="14">
        <f>G12*16*86.4</f>
        <v>0</v>
      </c>
      <c r="W12" s="16"/>
      <c r="X12" s="14">
        <f>G12*16*86.4</f>
        <v>0</v>
      </c>
      <c r="Y12" s="16"/>
      <c r="Z12" s="17"/>
      <c r="AA12" s="16"/>
      <c r="AB12" s="17"/>
      <c r="AC12" s="12"/>
      <c r="AD12" s="13"/>
      <c r="AE12" s="12"/>
      <c r="AF12" s="18"/>
      <c r="AG12" s="19">
        <f t="shared" si="5"/>
        <v>0</v>
      </c>
      <c r="AH12" s="58">
        <f t="shared" si="6"/>
        <v>0</v>
      </c>
    </row>
    <row r="13" spans="1:34" ht="33" customHeight="1" x14ac:dyDescent="0.25">
      <c r="A13" s="30">
        <f t="shared" si="4"/>
        <v>7</v>
      </c>
      <c r="B13" s="28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/>
      <c r="G13" s="20">
        <f t="shared" si="3"/>
        <v>0</v>
      </c>
      <c r="H13" s="20">
        <v>2</v>
      </c>
      <c r="I13" s="3"/>
      <c r="J13" s="4"/>
      <c r="K13" s="3"/>
      <c r="L13" s="4"/>
      <c r="M13" s="12"/>
      <c r="N13" s="17"/>
      <c r="O13" s="16"/>
      <c r="P13" s="17"/>
      <c r="Q13" s="16"/>
      <c r="R13" s="14">
        <f>G13*16*86.4</f>
        <v>0</v>
      </c>
      <c r="S13" s="16"/>
      <c r="T13" s="14">
        <f>G13*16*86.4</f>
        <v>0</v>
      </c>
      <c r="U13" s="16"/>
      <c r="V13" s="17"/>
      <c r="W13" s="16"/>
      <c r="X13" s="17"/>
      <c r="Y13" s="16"/>
      <c r="Z13" s="17"/>
      <c r="AA13" s="16"/>
      <c r="AB13" s="17"/>
      <c r="AC13" s="12"/>
      <c r="AD13" s="13"/>
      <c r="AE13" s="12"/>
      <c r="AF13" s="18"/>
      <c r="AG13" s="19">
        <f t="shared" si="5"/>
        <v>0</v>
      </c>
      <c r="AH13" s="58">
        <f t="shared" si="6"/>
        <v>0</v>
      </c>
    </row>
    <row r="14" spans="1:34" ht="33" customHeight="1" x14ac:dyDescent="0.25">
      <c r="A14" s="30">
        <f t="shared" si="4"/>
        <v>8</v>
      </c>
      <c r="B14" s="28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>
        <f t="shared" si="3"/>
        <v>0</v>
      </c>
      <c r="H14" s="20">
        <v>3</v>
      </c>
      <c r="I14" s="3"/>
      <c r="J14" s="4"/>
      <c r="K14" s="3"/>
      <c r="L14" s="4"/>
      <c r="M14" s="12"/>
      <c r="N14" s="17"/>
      <c r="O14" s="15">
        <f>G14*15*86.4</f>
        <v>0</v>
      </c>
      <c r="P14" s="17"/>
      <c r="Q14" s="16"/>
      <c r="R14" s="17"/>
      <c r="S14" s="16"/>
      <c r="T14" s="17"/>
      <c r="U14" s="15">
        <f>G14*15*86.4</f>
        <v>0</v>
      </c>
      <c r="V14" s="17"/>
      <c r="W14" s="16"/>
      <c r="X14" s="14">
        <f>G14*16*86.4</f>
        <v>0</v>
      </c>
      <c r="Y14" s="16"/>
      <c r="Z14" s="17"/>
      <c r="AA14" s="16"/>
      <c r="AB14" s="17"/>
      <c r="AC14" s="12"/>
      <c r="AD14" s="13"/>
      <c r="AE14" s="12"/>
      <c r="AF14" s="18"/>
      <c r="AG14" s="19">
        <f t="shared" si="5"/>
        <v>0</v>
      </c>
      <c r="AH14" s="58">
        <f t="shared" si="6"/>
        <v>0</v>
      </c>
    </row>
    <row r="15" spans="1:34" ht="33" customHeight="1" x14ac:dyDescent="0.25">
      <c r="A15" s="30">
        <f t="shared" si="4"/>
        <v>9</v>
      </c>
      <c r="B15" s="28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/>
      <c r="G15" s="20">
        <f t="shared" si="3"/>
        <v>0</v>
      </c>
      <c r="H15" s="20">
        <v>5</v>
      </c>
      <c r="I15" s="3"/>
      <c r="J15" s="4"/>
      <c r="K15" s="3"/>
      <c r="L15" s="4"/>
      <c r="M15" s="12"/>
      <c r="N15" s="17"/>
      <c r="O15" s="16"/>
      <c r="P15" s="17"/>
      <c r="Q15" s="16"/>
      <c r="R15" s="14">
        <f>G15*16*86.4</f>
        <v>0</v>
      </c>
      <c r="S15" s="16"/>
      <c r="T15" s="14">
        <f>G15*16*86.4</f>
        <v>0</v>
      </c>
      <c r="U15" s="16"/>
      <c r="V15" s="14">
        <f>G15*16*86.4</f>
        <v>0</v>
      </c>
      <c r="W15" s="16"/>
      <c r="X15" s="14">
        <f>G15*16*86.4</f>
        <v>0</v>
      </c>
      <c r="Y15" s="15">
        <f>G15*15*86.4</f>
        <v>0</v>
      </c>
      <c r="Z15" s="17"/>
      <c r="AA15" s="16"/>
      <c r="AB15" s="17"/>
      <c r="AC15" s="12"/>
      <c r="AD15" s="13"/>
      <c r="AE15" s="12"/>
      <c r="AF15" s="18"/>
      <c r="AG15" s="19">
        <f t="shared" si="5"/>
        <v>0</v>
      </c>
      <c r="AH15" s="58">
        <f t="shared" si="6"/>
        <v>0</v>
      </c>
    </row>
    <row r="16" spans="1:34" ht="33" customHeight="1" thickBot="1" x14ac:dyDescent="0.3">
      <c r="A16" s="30">
        <f t="shared" si="4"/>
        <v>10</v>
      </c>
      <c r="B16" s="29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/>
      <c r="G16" s="47">
        <f t="shared" si="3"/>
        <v>0</v>
      </c>
      <c r="H16" s="47">
        <v>3</v>
      </c>
      <c r="I16" s="48"/>
      <c r="J16" s="49"/>
      <c r="K16" s="48"/>
      <c r="L16" s="49"/>
      <c r="M16" s="53"/>
      <c r="N16" s="51"/>
      <c r="O16" s="50"/>
      <c r="P16" s="51"/>
      <c r="Q16" s="50"/>
      <c r="R16" s="51"/>
      <c r="S16" s="52">
        <f>G16*15*86.4</f>
        <v>0</v>
      </c>
      <c r="T16" s="51"/>
      <c r="U16" s="15">
        <f>G16*15*86.4</f>
        <v>0</v>
      </c>
      <c r="V16" s="51"/>
      <c r="W16" s="52">
        <f>G16*15*86.4</f>
        <v>0</v>
      </c>
      <c r="X16" s="51"/>
      <c r="Y16" s="50"/>
      <c r="Z16" s="51"/>
      <c r="AA16" s="50"/>
      <c r="AB16" s="51"/>
      <c r="AC16" s="53"/>
      <c r="AD16" s="54"/>
      <c r="AE16" s="53"/>
      <c r="AF16" s="55"/>
      <c r="AG16" s="63">
        <f>F16*H16</f>
        <v>0</v>
      </c>
      <c r="AH16" s="59">
        <f t="shared" si="6"/>
        <v>0</v>
      </c>
    </row>
    <row r="17" spans="1:34" ht="30" x14ac:dyDescent="0.25">
      <c r="A17" s="30">
        <f t="shared" si="4"/>
        <v>11</v>
      </c>
      <c r="B17" s="32" t="s">
        <v>48</v>
      </c>
      <c r="C17" s="22"/>
      <c r="D17" s="22"/>
      <c r="E17" s="22"/>
      <c r="F17" s="22"/>
      <c r="G17" s="22"/>
      <c r="H17" s="22"/>
      <c r="I17" s="98" t="s">
        <v>49</v>
      </c>
      <c r="J17" s="99"/>
      <c r="K17" s="99"/>
      <c r="L17" s="99"/>
      <c r="M17" s="99"/>
      <c r="N17" s="99"/>
      <c r="O17" s="100" t="s">
        <v>50</v>
      </c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98" t="s">
        <v>49</v>
      </c>
      <c r="AA17" s="99"/>
      <c r="AB17" s="99"/>
      <c r="AC17" s="99"/>
      <c r="AD17" s="99"/>
      <c r="AE17" s="99"/>
      <c r="AF17" s="99"/>
      <c r="AG17" s="68"/>
      <c r="AH17" s="69"/>
    </row>
    <row r="18" spans="1:34" ht="33" x14ac:dyDescent="0.25">
      <c r="A18" s="30">
        <f t="shared" si="4"/>
        <v>12</v>
      </c>
      <c r="B18" s="67" t="s">
        <v>30</v>
      </c>
      <c r="C18" s="45"/>
      <c r="D18" s="45"/>
      <c r="E18" s="45"/>
      <c r="F18" s="45"/>
      <c r="G18" s="46"/>
      <c r="H18" s="46"/>
      <c r="I18" s="61">
        <f>I7+I8+I9+I10+I11+I12+I13+I14+I15+I16+I24+I25+I26</f>
        <v>0</v>
      </c>
      <c r="J18" s="61">
        <f t="shared" ref="J18:AF18" si="7">J7+J8+J9+J10+J11+J12+J13+J14+J15+J16+J24+J25+J26</f>
        <v>0</v>
      </c>
      <c r="K18" s="61">
        <f t="shared" si="7"/>
        <v>0</v>
      </c>
      <c r="L18" s="61">
        <f t="shared" si="7"/>
        <v>0</v>
      </c>
      <c r="M18" s="61">
        <f t="shared" si="7"/>
        <v>0</v>
      </c>
      <c r="N18" s="61">
        <f t="shared" si="7"/>
        <v>0</v>
      </c>
      <c r="O18" s="61">
        <f t="shared" si="7"/>
        <v>0</v>
      </c>
      <c r="P18" s="61">
        <f t="shared" si="7"/>
        <v>0</v>
      </c>
      <c r="Q18" s="61">
        <f t="shared" si="7"/>
        <v>0</v>
      </c>
      <c r="R18" s="61">
        <f t="shared" si="7"/>
        <v>0</v>
      </c>
      <c r="S18" s="61">
        <f t="shared" si="7"/>
        <v>2074.17</v>
      </c>
      <c r="T18" s="61">
        <f t="shared" si="7"/>
        <v>0</v>
      </c>
      <c r="U18" s="61">
        <f t="shared" si="7"/>
        <v>2074.17</v>
      </c>
      <c r="V18" s="61">
        <f t="shared" si="7"/>
        <v>0</v>
      </c>
      <c r="W18" s="61">
        <f t="shared" si="7"/>
        <v>2074.17</v>
      </c>
      <c r="X18" s="61">
        <f t="shared" si="7"/>
        <v>0</v>
      </c>
      <c r="Y18" s="61">
        <f t="shared" si="7"/>
        <v>0</v>
      </c>
      <c r="Z18" s="61">
        <f t="shared" si="7"/>
        <v>0</v>
      </c>
      <c r="AA18" s="61">
        <f t="shared" si="7"/>
        <v>0</v>
      </c>
      <c r="AB18" s="61">
        <f t="shared" si="7"/>
        <v>0</v>
      </c>
      <c r="AC18" s="61">
        <f t="shared" si="7"/>
        <v>0</v>
      </c>
      <c r="AD18" s="61">
        <f t="shared" si="7"/>
        <v>0</v>
      </c>
      <c r="AE18" s="61">
        <f t="shared" si="7"/>
        <v>0</v>
      </c>
      <c r="AF18" s="61">
        <f t="shared" si="7"/>
        <v>0</v>
      </c>
      <c r="AG18" s="61">
        <f>AG7+AG8+AG9+AG10+AG11+AG12+AG13+AG14+AG15+AG16</f>
        <v>4.41</v>
      </c>
      <c r="AH18" s="60">
        <f>I18+J18+K18+L18+M18+N18+O18+P18+Q18+R18+S18+T18+U18+V18+W18+X18+Y18+Z18+AA18+AB18+AC18+AD18+AE18+AF18</f>
        <v>6222.51</v>
      </c>
    </row>
    <row r="19" spans="1:34" x14ac:dyDescent="0.25">
      <c r="A19" s="30">
        <f t="shared" si="4"/>
        <v>13</v>
      </c>
      <c r="B19" s="28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18" x14ac:dyDescent="0.25">
      <c r="A20" s="30">
        <f t="shared" si="4"/>
        <v>14</v>
      </c>
      <c r="B20" s="28" t="s">
        <v>32</v>
      </c>
      <c r="C20" s="21"/>
      <c r="D20" s="21"/>
      <c r="E20" s="21"/>
      <c r="F20" s="21"/>
      <c r="G20" s="24"/>
      <c r="H20" s="24"/>
      <c r="I20" s="64">
        <v>0.9</v>
      </c>
      <c r="J20" s="65">
        <f>I20</f>
        <v>0.9</v>
      </c>
      <c r="K20" s="64">
        <v>0.9</v>
      </c>
      <c r="L20" s="65">
        <f t="shared" si="8"/>
        <v>0.9</v>
      </c>
      <c r="M20" s="64">
        <v>0.9</v>
      </c>
      <c r="N20" s="65">
        <f t="shared" si="9"/>
        <v>0.9</v>
      </c>
      <c r="O20" s="64">
        <v>0.9</v>
      </c>
      <c r="P20" s="65">
        <f t="shared" si="10"/>
        <v>0.9</v>
      </c>
      <c r="Q20" s="64">
        <v>0.9</v>
      </c>
      <c r="R20" s="65">
        <f t="shared" si="11"/>
        <v>0.9</v>
      </c>
      <c r="S20" s="64">
        <v>0.9</v>
      </c>
      <c r="T20" s="65">
        <f t="shared" si="12"/>
        <v>0.9</v>
      </c>
      <c r="U20" s="64">
        <v>0.9</v>
      </c>
      <c r="V20" s="65">
        <f t="shared" si="13"/>
        <v>0.9</v>
      </c>
      <c r="W20" s="64">
        <v>0.9</v>
      </c>
      <c r="X20" s="65">
        <f t="shared" si="14"/>
        <v>0.9</v>
      </c>
      <c r="Y20" s="64">
        <v>0.9</v>
      </c>
      <c r="Z20" s="65">
        <f t="shared" si="15"/>
        <v>0.9</v>
      </c>
      <c r="AA20" s="64">
        <v>0.9</v>
      </c>
      <c r="AB20" s="65">
        <f t="shared" si="16"/>
        <v>0.9</v>
      </c>
      <c r="AC20" s="64">
        <v>0.9</v>
      </c>
      <c r="AD20" s="65">
        <f t="shared" si="17"/>
        <v>0.9</v>
      </c>
      <c r="AE20" s="64">
        <v>0.9</v>
      </c>
      <c r="AF20" s="65">
        <f t="shared" si="18"/>
        <v>0.9</v>
      </c>
      <c r="AG20" s="7"/>
      <c r="AH20" s="8"/>
    </row>
    <row r="21" spans="1:34" x14ac:dyDescent="0.25">
      <c r="A21" s="30">
        <f t="shared" si="4"/>
        <v>15</v>
      </c>
      <c r="B21" s="28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0" x14ac:dyDescent="0.25">
      <c r="A22" s="30">
        <f t="shared" si="4"/>
        <v>16</v>
      </c>
      <c r="B22" s="28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x14ac:dyDescent="0.25">
      <c r="A23" s="30">
        <f t="shared" si="4"/>
        <v>17</v>
      </c>
      <c r="B23" s="28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3" customHeight="1" x14ac:dyDescent="0.25">
      <c r="A24" s="30">
        <f t="shared" si="4"/>
        <v>18</v>
      </c>
      <c r="B24" s="28" t="s">
        <v>51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92" t="s">
        <v>58</v>
      </c>
      <c r="AH24" s="93"/>
    </row>
    <row r="25" spans="1:34" ht="33" x14ac:dyDescent="0.25">
      <c r="A25" s="30">
        <f t="shared" si="4"/>
        <v>19</v>
      </c>
      <c r="B25" s="28" t="s">
        <v>52</v>
      </c>
      <c r="C25" s="22"/>
      <c r="D25" s="22"/>
      <c r="E25" s="22"/>
      <c r="F25" s="22"/>
      <c r="G25" s="22"/>
      <c r="H25" s="22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94"/>
      <c r="AH25" s="95"/>
    </row>
    <row r="26" spans="1:34" ht="33" x14ac:dyDescent="0.25">
      <c r="A26" s="30">
        <f t="shared" si="4"/>
        <v>20</v>
      </c>
      <c r="B26" s="28" t="s">
        <v>53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96"/>
      <c r="AH26" s="97"/>
    </row>
    <row r="27" spans="1:34" ht="33" x14ac:dyDescent="0.25">
      <c r="A27" s="30">
        <f t="shared" si="4"/>
        <v>21</v>
      </c>
      <c r="B27" s="28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0</v>
      </c>
      <c r="O27" s="5">
        <f>O18/O23</f>
        <v>0</v>
      </c>
      <c r="P27" s="6">
        <f t="shared" si="20"/>
        <v>0</v>
      </c>
      <c r="Q27" s="5">
        <f t="shared" si="20"/>
        <v>0</v>
      </c>
      <c r="R27" s="6">
        <f t="shared" si="20"/>
        <v>0</v>
      </c>
      <c r="S27" s="5">
        <f t="shared" si="20"/>
        <v>3629.62962962963</v>
      </c>
      <c r="T27" s="6">
        <f t="shared" si="20"/>
        <v>0</v>
      </c>
      <c r="U27" s="5">
        <f t="shared" si="20"/>
        <v>3629.62962962963</v>
      </c>
      <c r="V27" s="6">
        <f t="shared" si="20"/>
        <v>0</v>
      </c>
      <c r="W27" s="5">
        <f t="shared" si="20"/>
        <v>3629.62962962963</v>
      </c>
      <c r="X27" s="6">
        <f t="shared" si="20"/>
        <v>0</v>
      </c>
      <c r="Y27" s="5">
        <f t="shared" si="20"/>
        <v>0</v>
      </c>
      <c r="Z27" s="6">
        <f t="shared" si="20"/>
        <v>0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10888.888888888891</v>
      </c>
    </row>
    <row r="28" spans="1:34" ht="30.75" thickBot="1" x14ac:dyDescent="0.3">
      <c r="A28" s="30">
        <f t="shared" si="4"/>
        <v>22</v>
      </c>
      <c r="B28" s="29" t="s">
        <v>37</v>
      </c>
      <c r="C28" s="23"/>
      <c r="D28" s="23"/>
      <c r="E28" s="23"/>
      <c r="F28" s="23"/>
      <c r="G28" s="23"/>
      <c r="H28" s="23"/>
      <c r="I28" s="66">
        <f>I27/(15*86400)</f>
        <v>0</v>
      </c>
      <c r="J28" s="43">
        <f>J27/(15*86400)</f>
        <v>0</v>
      </c>
      <c r="K28" s="66">
        <f t="shared" ref="K28:AF28" si="21">K27/(15*86400)</f>
        <v>0</v>
      </c>
      <c r="L28" s="43">
        <f t="shared" si="21"/>
        <v>0</v>
      </c>
      <c r="M28" s="66">
        <f t="shared" si="21"/>
        <v>0</v>
      </c>
      <c r="N28" s="43">
        <f t="shared" si="21"/>
        <v>0</v>
      </c>
      <c r="O28" s="66">
        <f t="shared" si="21"/>
        <v>0</v>
      </c>
      <c r="P28" s="43">
        <f t="shared" si="21"/>
        <v>0</v>
      </c>
      <c r="Q28" s="66">
        <f t="shared" si="21"/>
        <v>0</v>
      </c>
      <c r="R28" s="43">
        <f t="shared" si="21"/>
        <v>0</v>
      </c>
      <c r="S28" s="66">
        <f t="shared" si="21"/>
        <v>2.8006401463191591E-3</v>
      </c>
      <c r="T28" s="43">
        <f t="shared" si="21"/>
        <v>0</v>
      </c>
      <c r="U28" s="66">
        <f t="shared" si="21"/>
        <v>2.8006401463191591E-3</v>
      </c>
      <c r="V28" s="43">
        <f t="shared" si="21"/>
        <v>0</v>
      </c>
      <c r="W28" s="66">
        <f t="shared" si="21"/>
        <v>2.8006401463191591E-3</v>
      </c>
      <c r="X28" s="43">
        <f t="shared" si="21"/>
        <v>0</v>
      </c>
      <c r="Y28" s="66">
        <f t="shared" si="21"/>
        <v>0</v>
      </c>
      <c r="Z28" s="43">
        <f t="shared" si="21"/>
        <v>0</v>
      </c>
      <c r="AA28" s="66">
        <f t="shared" si="21"/>
        <v>0</v>
      </c>
      <c r="AB28" s="43">
        <f t="shared" si="21"/>
        <v>0</v>
      </c>
      <c r="AC28" s="66">
        <f t="shared" si="21"/>
        <v>0</v>
      </c>
      <c r="AD28" s="43">
        <f t="shared" si="21"/>
        <v>0</v>
      </c>
      <c r="AE28" s="66">
        <f t="shared" si="21"/>
        <v>0</v>
      </c>
      <c r="AF28" s="43">
        <f t="shared" si="21"/>
        <v>0</v>
      </c>
      <c r="AG28" s="66"/>
      <c r="AH28" s="43"/>
    </row>
  </sheetData>
  <mergeCells count="29">
    <mergeCell ref="AG24:AH26"/>
    <mergeCell ref="I17:N17"/>
    <mergeCell ref="O17:W17"/>
    <mergeCell ref="X17:Y17"/>
    <mergeCell ref="Z17:AF17"/>
    <mergeCell ref="O4:P4"/>
    <mergeCell ref="AE4:AF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AC4:AD4"/>
    <mergeCell ref="AG4:AH4"/>
    <mergeCell ref="Q4:R4"/>
    <mergeCell ref="S4:T4"/>
    <mergeCell ref="U4:V4"/>
    <mergeCell ref="W4:X4"/>
    <mergeCell ref="Y4:Z4"/>
    <mergeCell ref="AA4:A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8303F-8584-49AF-A640-87806A115B25}">
  <dimension ref="A1:AH28"/>
  <sheetViews>
    <sheetView view="pageBreakPreview" zoomScale="60" zoomScaleNormal="100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1.140625" style="2" bestFit="1" customWidth="1"/>
    <col min="13" max="14" width="11.140625" style="1" bestFit="1" customWidth="1"/>
    <col min="15" max="15" width="12.5703125" style="1" bestFit="1" customWidth="1"/>
    <col min="16" max="16" width="11.140625" style="1" bestFit="1" customWidth="1"/>
    <col min="17" max="17" width="12.5703125" style="1" bestFit="1" customWidth="1"/>
    <col min="18" max="18" width="14.7109375" style="1" bestFit="1" customWidth="1"/>
    <col min="19" max="19" width="12.5703125" style="1" bestFit="1" customWidth="1"/>
    <col min="20" max="20" width="14.7109375" style="1" bestFit="1" customWidth="1"/>
    <col min="21" max="21" width="12.5703125" style="1" bestFit="1" customWidth="1"/>
    <col min="22" max="22" width="14.7109375" style="1" bestFit="1" customWidth="1"/>
    <col min="23" max="23" width="12.5703125" style="1" bestFit="1" customWidth="1"/>
    <col min="24" max="24" width="14.7109375" style="1" bestFit="1" customWidth="1"/>
    <col min="25" max="25" width="11.28515625" style="1" customWidth="1"/>
    <col min="26" max="32" width="11.140625" style="1" bestFit="1" customWidth="1"/>
    <col min="33" max="33" width="11.28515625" style="2" customWidth="1"/>
    <col min="34" max="34" width="14" style="2" customWidth="1"/>
    <col min="35" max="16384" width="9.140625" style="1"/>
  </cols>
  <sheetData>
    <row r="1" spans="1:34" ht="27" customHeight="1" x14ac:dyDescent="0.35">
      <c r="A1" s="72" t="s">
        <v>56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4"/>
    </row>
    <row r="2" spans="1:34" ht="27" customHeight="1" x14ac:dyDescent="0.25">
      <c r="A2" s="75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7"/>
    </row>
    <row r="3" spans="1:34" ht="27" customHeight="1" thickBot="1" x14ac:dyDescent="0.3">
      <c r="A3" s="78" t="s">
        <v>45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80"/>
    </row>
    <row r="4" spans="1:34" ht="60" customHeight="1" thickBot="1" x14ac:dyDescent="0.3">
      <c r="A4" s="81" t="s">
        <v>1</v>
      </c>
      <c r="B4" s="83" t="s">
        <v>2</v>
      </c>
      <c r="C4" s="83" t="s">
        <v>3</v>
      </c>
      <c r="D4" s="85" t="s">
        <v>26</v>
      </c>
      <c r="E4" s="85" t="s">
        <v>27</v>
      </c>
      <c r="F4" s="85" t="s">
        <v>28</v>
      </c>
      <c r="G4" s="85" t="s">
        <v>29</v>
      </c>
      <c r="H4" s="85" t="s">
        <v>38</v>
      </c>
      <c r="I4" s="89" t="s">
        <v>40</v>
      </c>
      <c r="J4" s="90"/>
      <c r="K4" s="89" t="s">
        <v>39</v>
      </c>
      <c r="L4" s="91"/>
      <c r="M4" s="70" t="s">
        <v>4</v>
      </c>
      <c r="N4" s="71"/>
      <c r="O4" s="70" t="s">
        <v>5</v>
      </c>
      <c r="P4" s="71"/>
      <c r="Q4" s="70" t="s">
        <v>6</v>
      </c>
      <c r="R4" s="71"/>
      <c r="S4" s="70" t="s">
        <v>7</v>
      </c>
      <c r="T4" s="71"/>
      <c r="U4" s="70" t="s">
        <v>8</v>
      </c>
      <c r="V4" s="71"/>
      <c r="W4" s="70" t="s">
        <v>9</v>
      </c>
      <c r="X4" s="71"/>
      <c r="Y4" s="70" t="s">
        <v>10</v>
      </c>
      <c r="Z4" s="71"/>
      <c r="AA4" s="70" t="s">
        <v>11</v>
      </c>
      <c r="AB4" s="71"/>
      <c r="AC4" s="70" t="s">
        <v>41</v>
      </c>
      <c r="AD4" s="71"/>
      <c r="AE4" s="70" t="s">
        <v>12</v>
      </c>
      <c r="AF4" s="71"/>
      <c r="AG4" s="87" t="s">
        <v>42</v>
      </c>
      <c r="AH4" s="88"/>
    </row>
    <row r="5" spans="1:34" ht="32.25" customHeight="1" thickBot="1" x14ac:dyDescent="0.3">
      <c r="A5" s="82"/>
      <c r="B5" s="84"/>
      <c r="C5" s="84"/>
      <c r="D5" s="84"/>
      <c r="E5" s="84"/>
      <c r="F5" s="86"/>
      <c r="G5" s="84"/>
      <c r="H5" s="86"/>
      <c r="I5" s="25" t="s">
        <v>13</v>
      </c>
      <c r="J5" s="26" t="s">
        <v>14</v>
      </c>
      <c r="K5" s="25" t="s">
        <v>13</v>
      </c>
      <c r="L5" s="27" t="s">
        <v>14</v>
      </c>
      <c r="M5" s="25" t="s">
        <v>13</v>
      </c>
      <c r="N5" s="26" t="s">
        <v>14</v>
      </c>
      <c r="O5" s="25" t="s">
        <v>13</v>
      </c>
      <c r="P5" s="26" t="s">
        <v>15</v>
      </c>
      <c r="Q5" s="25" t="s">
        <v>13</v>
      </c>
      <c r="R5" s="31" t="s">
        <v>14</v>
      </c>
      <c r="S5" s="25" t="s">
        <v>13</v>
      </c>
      <c r="T5" s="26" t="s">
        <v>15</v>
      </c>
      <c r="U5" s="25" t="s">
        <v>13</v>
      </c>
      <c r="V5" s="26" t="s">
        <v>14</v>
      </c>
      <c r="W5" s="25" t="s">
        <v>13</v>
      </c>
      <c r="X5" s="26" t="s">
        <v>14</v>
      </c>
      <c r="Y5" s="25" t="s">
        <v>13</v>
      </c>
      <c r="Z5" s="26" t="s">
        <v>15</v>
      </c>
      <c r="AA5" s="25" t="s">
        <v>13</v>
      </c>
      <c r="AB5" s="26" t="s">
        <v>14</v>
      </c>
      <c r="AC5" s="25" t="s">
        <v>13</v>
      </c>
      <c r="AD5" s="26" t="s">
        <v>15</v>
      </c>
      <c r="AE5" s="25" t="s">
        <v>13</v>
      </c>
      <c r="AF5" s="26" t="s">
        <v>14</v>
      </c>
      <c r="AG5" s="56" t="s">
        <v>43</v>
      </c>
      <c r="AH5" s="56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4.5" customHeight="1" x14ac:dyDescent="0.25">
      <c r="A7" s="44">
        <v>1</v>
      </c>
      <c r="B7" s="32" t="s">
        <v>16</v>
      </c>
      <c r="C7" s="33">
        <v>1235</v>
      </c>
      <c r="D7" s="33">
        <f>C7/86.4</f>
        <v>14.293981481481481</v>
      </c>
      <c r="E7" s="33">
        <f>D7/15</f>
        <v>0.95293209876543206</v>
      </c>
      <c r="F7" s="33"/>
      <c r="G7" s="33">
        <f>E7*F7</f>
        <v>0</v>
      </c>
      <c r="H7" s="33">
        <v>2</v>
      </c>
      <c r="I7" s="34"/>
      <c r="J7" s="35"/>
      <c r="K7" s="34"/>
      <c r="L7" s="35"/>
      <c r="M7" s="42"/>
      <c r="N7" s="37"/>
      <c r="O7" s="39"/>
      <c r="P7" s="37"/>
      <c r="Q7" s="39"/>
      <c r="R7" s="37"/>
      <c r="S7" s="39"/>
      <c r="T7" s="37"/>
      <c r="U7" s="38">
        <f>G7*15*86.4</f>
        <v>0</v>
      </c>
      <c r="V7" s="37"/>
      <c r="W7" s="39"/>
      <c r="X7" s="40">
        <f>G7*16*86.4</f>
        <v>0</v>
      </c>
      <c r="Y7" s="39"/>
      <c r="Z7" s="37"/>
      <c r="AA7" s="39"/>
      <c r="AB7" s="37"/>
      <c r="AC7" s="42"/>
      <c r="AD7" s="41"/>
      <c r="AE7" s="42"/>
      <c r="AF7" s="36"/>
      <c r="AG7" s="62">
        <f>F7*H7</f>
        <v>0</v>
      </c>
      <c r="AH7" s="57">
        <f>I7+J7+K7+L7+M7+N7+O7+P7+Q7+R7+S7+T7+U7+V7+W7+X7+Y7+Z7+AA7+AB7+AC7+AD7+AE7+AF7</f>
        <v>0</v>
      </c>
    </row>
    <row r="8" spans="1:34" ht="34.5" customHeight="1" x14ac:dyDescent="0.25">
      <c r="A8" s="30">
        <f>A7+1</f>
        <v>2</v>
      </c>
      <c r="B8" s="28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>
        <v>17.48</v>
      </c>
      <c r="G8" s="20">
        <f t="shared" ref="G8:G16" si="3">E8*F8</f>
        <v>16.657253086419754</v>
      </c>
      <c r="H8" s="20">
        <v>4</v>
      </c>
      <c r="I8" s="3"/>
      <c r="J8" s="4"/>
      <c r="K8" s="3"/>
      <c r="L8" s="4"/>
      <c r="M8" s="12"/>
      <c r="N8" s="17"/>
      <c r="O8" s="16"/>
      <c r="P8" s="17"/>
      <c r="Q8" s="16"/>
      <c r="R8" s="14">
        <f>G8*16*86.4</f>
        <v>23026.986666666668</v>
      </c>
      <c r="S8" s="16"/>
      <c r="T8" s="14">
        <f>G8*16*86.4</f>
        <v>23026.986666666668</v>
      </c>
      <c r="U8" s="16"/>
      <c r="V8" s="14">
        <f>G8*16*86.4</f>
        <v>23026.986666666668</v>
      </c>
      <c r="W8" s="16"/>
      <c r="X8" s="14">
        <f>G8*16*86.4</f>
        <v>23026.986666666668</v>
      </c>
      <c r="Y8" s="16"/>
      <c r="Z8" s="17"/>
      <c r="AA8" s="16"/>
      <c r="AB8" s="17"/>
      <c r="AC8" s="12"/>
      <c r="AD8" s="13"/>
      <c r="AE8" s="12"/>
      <c r="AF8" s="18"/>
      <c r="AG8" s="19">
        <f>F8*H8</f>
        <v>69.92</v>
      </c>
      <c r="AH8" s="58">
        <f>I8+J8+K8+L8+M8+N8+O8+P8+Q8+R8+S8+T8+U8+V8+W8+X8+Y8+Z8+AA8+AB8+AC8+AD8+AE8+AF8</f>
        <v>92107.94666666667</v>
      </c>
    </row>
    <row r="9" spans="1:34" ht="34.5" customHeight="1" x14ac:dyDescent="0.25">
      <c r="A9" s="30">
        <f t="shared" ref="A9:A28" si="4">A8+1</f>
        <v>3</v>
      </c>
      <c r="B9" s="28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/>
      <c r="G9" s="20">
        <f t="shared" si="3"/>
        <v>0</v>
      </c>
      <c r="H9" s="20">
        <v>2</v>
      </c>
      <c r="I9" s="3"/>
      <c r="J9" s="4"/>
      <c r="K9" s="3"/>
      <c r="L9" s="4"/>
      <c r="M9" s="12"/>
      <c r="N9" s="17"/>
      <c r="O9" s="16"/>
      <c r="P9" s="14">
        <f>G9*16*86.4</f>
        <v>0</v>
      </c>
      <c r="Q9" s="16"/>
      <c r="R9" s="17"/>
      <c r="S9" s="16"/>
      <c r="T9" s="17"/>
      <c r="U9" s="16"/>
      <c r="V9" s="17"/>
      <c r="W9" s="16"/>
      <c r="X9" s="17"/>
      <c r="Y9" s="16"/>
      <c r="Z9" s="17"/>
      <c r="AA9" s="16"/>
      <c r="AB9" s="14">
        <f>G9*16*86.4</f>
        <v>0</v>
      </c>
      <c r="AC9" s="12"/>
      <c r="AD9" s="13"/>
      <c r="AE9" s="12"/>
      <c r="AF9" s="18"/>
      <c r="AG9" s="19">
        <f t="shared" ref="AG9:AG15" si="5">F9*H9</f>
        <v>0</v>
      </c>
      <c r="AH9" s="58">
        <f t="shared" ref="AH9:AH16" si="6">I9+J9+K9+L9+M9+N9+O9+P9+Q9+R9+S9+T9+U9+V9+W9+X9+Y9+Z9+AA9+AB9+AC9+AD9+AE9+AF9</f>
        <v>0</v>
      </c>
    </row>
    <row r="10" spans="1:34" ht="34.5" customHeight="1" x14ac:dyDescent="0.25">
      <c r="A10" s="30">
        <f t="shared" si="4"/>
        <v>4</v>
      </c>
      <c r="B10" s="28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/>
      <c r="G10" s="20">
        <f t="shared" si="3"/>
        <v>0</v>
      </c>
      <c r="H10" s="20">
        <v>2</v>
      </c>
      <c r="I10" s="3"/>
      <c r="J10" s="4"/>
      <c r="K10" s="3"/>
      <c r="L10" s="4"/>
      <c r="M10" s="12"/>
      <c r="N10" s="17"/>
      <c r="O10" s="16"/>
      <c r="P10" s="14">
        <f>G10*16*86.4</f>
        <v>0</v>
      </c>
      <c r="Q10" s="16"/>
      <c r="R10" s="14">
        <f>G10*16*86.4</f>
        <v>0</v>
      </c>
      <c r="S10" s="16"/>
      <c r="T10" s="17"/>
      <c r="U10" s="16"/>
      <c r="V10" s="17"/>
      <c r="W10" s="16"/>
      <c r="X10" s="17"/>
      <c r="Y10" s="16"/>
      <c r="Z10" s="17"/>
      <c r="AA10" s="16"/>
      <c r="AB10" s="17"/>
      <c r="AC10" s="12"/>
      <c r="AD10" s="13"/>
      <c r="AE10" s="12"/>
      <c r="AF10" s="18"/>
      <c r="AG10" s="19">
        <f t="shared" si="5"/>
        <v>0</v>
      </c>
      <c r="AH10" s="58">
        <f t="shared" si="6"/>
        <v>0</v>
      </c>
    </row>
    <row r="11" spans="1:34" ht="34.5" customHeight="1" x14ac:dyDescent="0.25">
      <c r="A11" s="30">
        <f t="shared" si="4"/>
        <v>5</v>
      </c>
      <c r="B11" s="28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9.9499999999999993</v>
      </c>
      <c r="G11" s="20">
        <f t="shared" si="3"/>
        <v>10.832908950617282</v>
      </c>
      <c r="H11" s="20">
        <v>3</v>
      </c>
      <c r="I11" s="3"/>
      <c r="J11" s="4"/>
      <c r="K11" s="3"/>
      <c r="L11" s="4"/>
      <c r="M11" s="12"/>
      <c r="N11" s="17"/>
      <c r="O11" s="16"/>
      <c r="P11" s="17"/>
      <c r="Q11" s="16"/>
      <c r="R11" s="17"/>
      <c r="S11" s="15">
        <f>G11*15*86.4</f>
        <v>14039.449999999999</v>
      </c>
      <c r="T11" s="17"/>
      <c r="U11" s="15">
        <f>G11*15*86.4</f>
        <v>14039.449999999999</v>
      </c>
      <c r="V11" s="17"/>
      <c r="W11" s="15">
        <f>G11*15*86.4</f>
        <v>14039.449999999999</v>
      </c>
      <c r="X11" s="17"/>
      <c r="Y11" s="16"/>
      <c r="Z11" s="17"/>
      <c r="AA11" s="16"/>
      <c r="AB11" s="17"/>
      <c r="AC11" s="12"/>
      <c r="AD11" s="13"/>
      <c r="AE11" s="12"/>
      <c r="AF11" s="18"/>
      <c r="AG11" s="19">
        <f t="shared" si="5"/>
        <v>29.849999999999998</v>
      </c>
      <c r="AH11" s="58">
        <f t="shared" si="6"/>
        <v>42118.35</v>
      </c>
    </row>
    <row r="12" spans="1:34" ht="34.5" customHeight="1" x14ac:dyDescent="0.25">
      <c r="A12" s="30">
        <f t="shared" si="4"/>
        <v>6</v>
      </c>
      <c r="B12" s="28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>
        <v>22.22</v>
      </c>
      <c r="G12" s="20">
        <f t="shared" si="3"/>
        <v>21.174151234567898</v>
      </c>
      <c r="H12" s="20">
        <v>5</v>
      </c>
      <c r="I12" s="3"/>
      <c r="J12" s="4"/>
      <c r="K12" s="3"/>
      <c r="L12" s="4"/>
      <c r="M12" s="12"/>
      <c r="N12" s="17"/>
      <c r="O12" s="15">
        <f>G12*15*86.4</f>
        <v>27441.699999999997</v>
      </c>
      <c r="P12" s="17"/>
      <c r="Q12" s="15">
        <f>G12*15*86.4</f>
        <v>27441.699999999997</v>
      </c>
      <c r="R12" s="17"/>
      <c r="S12" s="16"/>
      <c r="T12" s="14">
        <f>G12*16*86.4</f>
        <v>29271.146666666664</v>
      </c>
      <c r="U12" s="16"/>
      <c r="V12" s="14">
        <f>G12*16*86.4</f>
        <v>29271.146666666664</v>
      </c>
      <c r="W12" s="16"/>
      <c r="X12" s="14">
        <f>G12*16*86.4</f>
        <v>29271.146666666664</v>
      </c>
      <c r="Y12" s="16"/>
      <c r="Z12" s="17"/>
      <c r="AA12" s="16"/>
      <c r="AB12" s="17"/>
      <c r="AC12" s="12"/>
      <c r="AD12" s="13"/>
      <c r="AE12" s="12"/>
      <c r="AF12" s="18"/>
      <c r="AG12" s="19">
        <f t="shared" si="5"/>
        <v>111.1</v>
      </c>
      <c r="AH12" s="58">
        <f t="shared" si="6"/>
        <v>142696.84</v>
      </c>
    </row>
    <row r="13" spans="1:34" ht="34.5" customHeight="1" x14ac:dyDescent="0.25">
      <c r="A13" s="30">
        <f t="shared" si="4"/>
        <v>7</v>
      </c>
      <c r="B13" s="28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>
        <v>2.78</v>
      </c>
      <c r="G13" s="20">
        <f t="shared" si="3"/>
        <v>3.0266820987654319</v>
      </c>
      <c r="H13" s="20">
        <v>2</v>
      </c>
      <c r="I13" s="3"/>
      <c r="J13" s="4"/>
      <c r="K13" s="3"/>
      <c r="L13" s="4"/>
      <c r="M13" s="12"/>
      <c r="N13" s="17"/>
      <c r="O13" s="16"/>
      <c r="P13" s="17"/>
      <c r="Q13" s="16"/>
      <c r="R13" s="14">
        <f>G13*16*86.4</f>
        <v>4184.0853333333334</v>
      </c>
      <c r="S13" s="16"/>
      <c r="T13" s="14">
        <f>G13*16*86.4</f>
        <v>4184.0853333333334</v>
      </c>
      <c r="U13" s="16"/>
      <c r="V13" s="17"/>
      <c r="W13" s="16"/>
      <c r="X13" s="17"/>
      <c r="Y13" s="16"/>
      <c r="Z13" s="17"/>
      <c r="AA13" s="16"/>
      <c r="AB13" s="17"/>
      <c r="AC13" s="12"/>
      <c r="AD13" s="13"/>
      <c r="AE13" s="12"/>
      <c r="AF13" s="18"/>
      <c r="AG13" s="19">
        <f t="shared" si="5"/>
        <v>5.56</v>
      </c>
      <c r="AH13" s="58">
        <f t="shared" si="6"/>
        <v>8368.1706666666669</v>
      </c>
    </row>
    <row r="14" spans="1:34" ht="34.5" customHeight="1" x14ac:dyDescent="0.25">
      <c r="A14" s="30">
        <f t="shared" si="4"/>
        <v>8</v>
      </c>
      <c r="B14" s="28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>
        <f t="shared" si="3"/>
        <v>0</v>
      </c>
      <c r="H14" s="20">
        <v>3</v>
      </c>
      <c r="I14" s="3"/>
      <c r="J14" s="4"/>
      <c r="K14" s="3"/>
      <c r="L14" s="4"/>
      <c r="M14" s="12"/>
      <c r="N14" s="17"/>
      <c r="O14" s="15">
        <f>G14*15*86.4</f>
        <v>0</v>
      </c>
      <c r="P14" s="17"/>
      <c r="Q14" s="16"/>
      <c r="R14" s="17"/>
      <c r="S14" s="16"/>
      <c r="T14" s="17"/>
      <c r="U14" s="15">
        <f>G14*15*86.4</f>
        <v>0</v>
      </c>
      <c r="V14" s="17"/>
      <c r="W14" s="16"/>
      <c r="X14" s="14">
        <f>G14*16*86.4</f>
        <v>0</v>
      </c>
      <c r="Y14" s="16"/>
      <c r="Z14" s="17"/>
      <c r="AA14" s="16"/>
      <c r="AB14" s="17"/>
      <c r="AC14" s="12"/>
      <c r="AD14" s="13"/>
      <c r="AE14" s="12"/>
      <c r="AF14" s="18"/>
      <c r="AG14" s="19">
        <f t="shared" si="5"/>
        <v>0</v>
      </c>
      <c r="AH14" s="58">
        <f t="shared" si="6"/>
        <v>0</v>
      </c>
    </row>
    <row r="15" spans="1:34" ht="34.5" customHeight="1" x14ac:dyDescent="0.25">
      <c r="A15" s="30">
        <f t="shared" si="4"/>
        <v>9</v>
      </c>
      <c r="B15" s="28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3.61</v>
      </c>
      <c r="G15" s="20">
        <f t="shared" si="3"/>
        <v>3.9303317901234567</v>
      </c>
      <c r="H15" s="20">
        <v>5</v>
      </c>
      <c r="I15" s="3"/>
      <c r="J15" s="4"/>
      <c r="K15" s="3"/>
      <c r="L15" s="4"/>
      <c r="M15" s="12"/>
      <c r="N15" s="17"/>
      <c r="O15" s="16"/>
      <c r="P15" s="17"/>
      <c r="Q15" s="16"/>
      <c r="R15" s="14">
        <f>G15*16*86.4</f>
        <v>5433.2906666666668</v>
      </c>
      <c r="S15" s="16"/>
      <c r="T15" s="14">
        <f>G15*16*86.4</f>
        <v>5433.2906666666668</v>
      </c>
      <c r="U15" s="16"/>
      <c r="V15" s="14">
        <f>G15*16*86.4</f>
        <v>5433.2906666666668</v>
      </c>
      <c r="W15" s="16"/>
      <c r="X15" s="14">
        <f>G15*16*86.4</f>
        <v>5433.2906666666668</v>
      </c>
      <c r="Y15" s="15">
        <f>G15*15*86.4</f>
        <v>5093.71</v>
      </c>
      <c r="Z15" s="17"/>
      <c r="AA15" s="16"/>
      <c r="AB15" s="17"/>
      <c r="AC15" s="12"/>
      <c r="AD15" s="13"/>
      <c r="AE15" s="12"/>
      <c r="AF15" s="18"/>
      <c r="AG15" s="19">
        <f t="shared" si="5"/>
        <v>18.05</v>
      </c>
      <c r="AH15" s="58">
        <f t="shared" si="6"/>
        <v>26826.872666666666</v>
      </c>
    </row>
    <row r="16" spans="1:34" ht="34.5" customHeight="1" thickBot="1" x14ac:dyDescent="0.3">
      <c r="A16" s="30">
        <f t="shared" si="4"/>
        <v>10</v>
      </c>
      <c r="B16" s="29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/>
      <c r="G16" s="47">
        <f t="shared" si="3"/>
        <v>0</v>
      </c>
      <c r="H16" s="47">
        <v>3</v>
      </c>
      <c r="I16" s="48"/>
      <c r="J16" s="49"/>
      <c r="K16" s="48"/>
      <c r="L16" s="49"/>
      <c r="M16" s="53"/>
      <c r="N16" s="51"/>
      <c r="O16" s="50"/>
      <c r="P16" s="51"/>
      <c r="Q16" s="50"/>
      <c r="R16" s="51"/>
      <c r="S16" s="52">
        <f>G16*15*86.4</f>
        <v>0</v>
      </c>
      <c r="T16" s="51"/>
      <c r="U16" s="15">
        <f>G16*15*86.4</f>
        <v>0</v>
      </c>
      <c r="V16" s="51"/>
      <c r="W16" s="52">
        <f>G16*15*86.4</f>
        <v>0</v>
      </c>
      <c r="X16" s="51"/>
      <c r="Y16" s="50"/>
      <c r="Z16" s="51"/>
      <c r="AA16" s="50"/>
      <c r="AB16" s="51"/>
      <c r="AC16" s="53"/>
      <c r="AD16" s="54"/>
      <c r="AE16" s="53"/>
      <c r="AF16" s="55"/>
      <c r="AG16" s="63">
        <f>F16*H16</f>
        <v>0</v>
      </c>
      <c r="AH16" s="59">
        <f t="shared" si="6"/>
        <v>0</v>
      </c>
    </row>
    <row r="17" spans="1:34" ht="34.5" customHeight="1" x14ac:dyDescent="0.25">
      <c r="A17" s="30">
        <f t="shared" si="4"/>
        <v>11</v>
      </c>
      <c r="B17" s="32" t="s">
        <v>48</v>
      </c>
      <c r="C17" s="22"/>
      <c r="D17" s="22"/>
      <c r="E17" s="22"/>
      <c r="F17" s="22"/>
      <c r="G17" s="22"/>
      <c r="H17" s="22"/>
      <c r="I17" s="98" t="s">
        <v>49</v>
      </c>
      <c r="J17" s="99"/>
      <c r="K17" s="99"/>
      <c r="L17" s="99"/>
      <c r="M17" s="99"/>
      <c r="N17" s="99"/>
      <c r="O17" s="100" t="s">
        <v>50</v>
      </c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98" t="s">
        <v>49</v>
      </c>
      <c r="AA17" s="99"/>
      <c r="AB17" s="99"/>
      <c r="AC17" s="99"/>
      <c r="AD17" s="99"/>
      <c r="AE17" s="99"/>
      <c r="AF17" s="99"/>
      <c r="AG17" s="68"/>
      <c r="AH17" s="69"/>
    </row>
    <row r="18" spans="1:34" ht="34.5" customHeight="1" x14ac:dyDescent="0.25">
      <c r="A18" s="30">
        <f t="shared" si="4"/>
        <v>12</v>
      </c>
      <c r="B18" s="67" t="s">
        <v>30</v>
      </c>
      <c r="C18" s="45"/>
      <c r="D18" s="45"/>
      <c r="E18" s="45"/>
      <c r="F18" s="45"/>
      <c r="G18" s="46"/>
      <c r="H18" s="46"/>
      <c r="I18" s="61">
        <f>I7+I8+I9+I10+I11+I12+I13+I14+I15+I16+I24+I25+I26</f>
        <v>1500</v>
      </c>
      <c r="J18" s="61">
        <f t="shared" ref="J18:AF18" si="7">J7+J8+J9+J10+J11+J12+J13+J14+J15+J16+J24+J25+J26</f>
        <v>1500</v>
      </c>
      <c r="K18" s="61">
        <f t="shared" si="7"/>
        <v>1500</v>
      </c>
      <c r="L18" s="61">
        <f t="shared" si="7"/>
        <v>1500</v>
      </c>
      <c r="M18" s="61">
        <f t="shared" si="7"/>
        <v>1500</v>
      </c>
      <c r="N18" s="61">
        <f t="shared" si="7"/>
        <v>1500</v>
      </c>
      <c r="O18" s="61">
        <f t="shared" si="7"/>
        <v>28941.699999999997</v>
      </c>
      <c r="P18" s="61">
        <f t="shared" si="7"/>
        <v>1500</v>
      </c>
      <c r="Q18" s="61">
        <f t="shared" si="7"/>
        <v>67737.7</v>
      </c>
      <c r="R18" s="61">
        <f t="shared" si="7"/>
        <v>72940.362666666668</v>
      </c>
      <c r="S18" s="61">
        <f t="shared" si="7"/>
        <v>15539.449999999999</v>
      </c>
      <c r="T18" s="61">
        <f t="shared" si="7"/>
        <v>63415.509333333335</v>
      </c>
      <c r="U18" s="61">
        <f t="shared" si="7"/>
        <v>15539.449999999999</v>
      </c>
      <c r="V18" s="61">
        <f t="shared" si="7"/>
        <v>59231.423999999999</v>
      </c>
      <c r="W18" s="61">
        <f t="shared" si="7"/>
        <v>15539.449999999999</v>
      </c>
      <c r="X18" s="61">
        <f t="shared" si="7"/>
        <v>59231.423999999999</v>
      </c>
      <c r="Y18" s="61">
        <f t="shared" si="7"/>
        <v>6593.71</v>
      </c>
      <c r="Z18" s="61">
        <f t="shared" si="7"/>
        <v>1500</v>
      </c>
      <c r="AA18" s="61">
        <f t="shared" si="7"/>
        <v>1500</v>
      </c>
      <c r="AB18" s="61">
        <f t="shared" si="7"/>
        <v>1500</v>
      </c>
      <c r="AC18" s="61">
        <f t="shared" si="7"/>
        <v>1500</v>
      </c>
      <c r="AD18" s="61">
        <f t="shared" si="7"/>
        <v>1500</v>
      </c>
      <c r="AE18" s="61">
        <f t="shared" si="7"/>
        <v>1500</v>
      </c>
      <c r="AF18" s="61">
        <f t="shared" si="7"/>
        <v>1500</v>
      </c>
      <c r="AG18" s="61">
        <f>AG7+AG8+AG9+AG10+AG11+AG12+AG13+AG14+AG15+AG16</f>
        <v>234.48000000000002</v>
      </c>
      <c r="AH18" s="60">
        <f>I18+J18+K18+L18+M18+N18+O18+P18+Q18+R18+S18+T18+U18+V18+W18+X18+Y18+Z18+AA18+AB18+AC18+AD18+AE18+AF18</f>
        <v>425710.18000000005</v>
      </c>
    </row>
    <row r="19" spans="1:34" ht="34.5" customHeight="1" x14ac:dyDescent="0.25">
      <c r="A19" s="30">
        <f t="shared" si="4"/>
        <v>13</v>
      </c>
      <c r="B19" s="28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4.5" customHeight="1" x14ac:dyDescent="0.25">
      <c r="A20" s="30">
        <f t="shared" si="4"/>
        <v>14</v>
      </c>
      <c r="B20" s="28" t="s">
        <v>32</v>
      </c>
      <c r="C20" s="21"/>
      <c r="D20" s="21"/>
      <c r="E20" s="21"/>
      <c r="F20" s="21"/>
      <c r="G20" s="24"/>
      <c r="H20" s="24"/>
      <c r="I20" s="64">
        <v>0.9</v>
      </c>
      <c r="J20" s="65">
        <f>I20</f>
        <v>0.9</v>
      </c>
      <c r="K20" s="64">
        <v>0.9</v>
      </c>
      <c r="L20" s="65">
        <f t="shared" si="8"/>
        <v>0.9</v>
      </c>
      <c r="M20" s="64">
        <v>0.9</v>
      </c>
      <c r="N20" s="65">
        <f t="shared" si="9"/>
        <v>0.9</v>
      </c>
      <c r="O20" s="64">
        <v>0.9</v>
      </c>
      <c r="P20" s="65">
        <f t="shared" si="10"/>
        <v>0.9</v>
      </c>
      <c r="Q20" s="64">
        <v>0.9</v>
      </c>
      <c r="R20" s="65">
        <f t="shared" si="11"/>
        <v>0.9</v>
      </c>
      <c r="S20" s="64">
        <v>0.9</v>
      </c>
      <c r="T20" s="65">
        <f t="shared" si="12"/>
        <v>0.9</v>
      </c>
      <c r="U20" s="64">
        <v>0.9</v>
      </c>
      <c r="V20" s="65">
        <f t="shared" si="13"/>
        <v>0.9</v>
      </c>
      <c r="W20" s="64">
        <v>0.9</v>
      </c>
      <c r="X20" s="65">
        <f t="shared" si="14"/>
        <v>0.9</v>
      </c>
      <c r="Y20" s="64">
        <v>0.9</v>
      </c>
      <c r="Z20" s="65">
        <f t="shared" si="15"/>
        <v>0.9</v>
      </c>
      <c r="AA20" s="64">
        <v>0.9</v>
      </c>
      <c r="AB20" s="65">
        <f t="shared" si="16"/>
        <v>0.9</v>
      </c>
      <c r="AC20" s="64">
        <v>0.9</v>
      </c>
      <c r="AD20" s="65">
        <f t="shared" si="17"/>
        <v>0.9</v>
      </c>
      <c r="AE20" s="64">
        <v>0.9</v>
      </c>
      <c r="AF20" s="65">
        <f t="shared" si="18"/>
        <v>0.9</v>
      </c>
      <c r="AG20" s="7"/>
      <c r="AH20" s="8"/>
    </row>
    <row r="21" spans="1:34" ht="34.5" customHeight="1" x14ac:dyDescent="0.25">
      <c r="A21" s="30">
        <f t="shared" si="4"/>
        <v>15</v>
      </c>
      <c r="B21" s="28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4.5" customHeight="1" x14ac:dyDescent="0.25">
      <c r="A22" s="30">
        <f t="shared" si="4"/>
        <v>16</v>
      </c>
      <c r="B22" s="28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4.5" customHeight="1" x14ac:dyDescent="0.25">
      <c r="A23" s="30">
        <f t="shared" si="4"/>
        <v>17</v>
      </c>
      <c r="B23" s="28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4.5" customHeight="1" x14ac:dyDescent="0.25">
      <c r="A24" s="30">
        <f t="shared" si="4"/>
        <v>18</v>
      </c>
      <c r="B24" s="28" t="s">
        <v>51</v>
      </c>
      <c r="C24" s="22"/>
      <c r="D24" s="22"/>
      <c r="E24" s="22"/>
      <c r="F24" s="22"/>
      <c r="G24" s="22"/>
      <c r="H24" s="22"/>
      <c r="I24" s="7">
        <v>1500</v>
      </c>
      <c r="J24" s="7">
        <v>1500</v>
      </c>
      <c r="K24" s="7">
        <v>1500</v>
      </c>
      <c r="L24" s="7">
        <v>1500</v>
      </c>
      <c r="M24" s="7">
        <v>1500</v>
      </c>
      <c r="N24" s="7">
        <v>1500</v>
      </c>
      <c r="O24" s="7">
        <v>1500</v>
      </c>
      <c r="P24" s="7">
        <v>1500</v>
      </c>
      <c r="Q24" s="7">
        <v>40296</v>
      </c>
      <c r="R24" s="7">
        <v>40296</v>
      </c>
      <c r="S24" s="7">
        <v>1500</v>
      </c>
      <c r="T24" s="7">
        <v>1500</v>
      </c>
      <c r="U24" s="7">
        <v>1500</v>
      </c>
      <c r="V24" s="7">
        <v>1500</v>
      </c>
      <c r="W24" s="7">
        <v>1500</v>
      </c>
      <c r="X24" s="7">
        <v>1500</v>
      </c>
      <c r="Y24" s="7">
        <v>1500</v>
      </c>
      <c r="Z24" s="7">
        <v>1500</v>
      </c>
      <c r="AA24" s="7">
        <v>1500</v>
      </c>
      <c r="AB24" s="7">
        <v>1500</v>
      </c>
      <c r="AC24" s="7">
        <v>1500</v>
      </c>
      <c r="AD24" s="7">
        <v>1500</v>
      </c>
      <c r="AE24" s="7">
        <v>1500</v>
      </c>
      <c r="AF24" s="7">
        <v>1500</v>
      </c>
      <c r="AG24" s="92" t="s">
        <v>58</v>
      </c>
      <c r="AH24" s="93"/>
    </row>
    <row r="25" spans="1:34" ht="34.5" customHeight="1" x14ac:dyDescent="0.25">
      <c r="A25" s="30">
        <f t="shared" si="4"/>
        <v>19</v>
      </c>
      <c r="B25" s="28" t="s">
        <v>52</v>
      </c>
      <c r="C25" s="22"/>
      <c r="D25" s="22"/>
      <c r="E25" s="22"/>
      <c r="F25" s="22"/>
      <c r="G25" s="22"/>
      <c r="H25" s="22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94"/>
      <c r="AH25" s="95"/>
    </row>
    <row r="26" spans="1:34" ht="34.5" customHeight="1" x14ac:dyDescent="0.25">
      <c r="A26" s="30">
        <f t="shared" si="4"/>
        <v>20</v>
      </c>
      <c r="B26" s="28" t="s">
        <v>53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96"/>
      <c r="AH26" s="97"/>
    </row>
    <row r="27" spans="1:34" ht="34.5" customHeight="1" x14ac:dyDescent="0.25">
      <c r="A27" s="30">
        <f t="shared" si="4"/>
        <v>21</v>
      </c>
      <c r="B27" s="28" t="s">
        <v>36</v>
      </c>
      <c r="C27" s="22"/>
      <c r="D27" s="22"/>
      <c r="E27" s="22"/>
      <c r="F27" s="22"/>
      <c r="G27" s="22"/>
      <c r="H27" s="22"/>
      <c r="I27" s="5">
        <f>I18/I23</f>
        <v>2624.8785993647798</v>
      </c>
      <c r="J27" s="6">
        <f>J18/J23</f>
        <v>2624.8785993647798</v>
      </c>
      <c r="K27" s="5">
        <f t="shared" ref="K27:AE27" si="20">K18/K23</f>
        <v>2624.8785993647798</v>
      </c>
      <c r="L27" s="6">
        <f t="shared" si="20"/>
        <v>2624.8785993647798</v>
      </c>
      <c r="M27" s="5">
        <f t="shared" si="20"/>
        <v>2624.8785993647798</v>
      </c>
      <c r="N27" s="6">
        <f t="shared" si="20"/>
        <v>2624.8785993647798</v>
      </c>
      <c r="O27" s="5">
        <f>O18/O23</f>
        <v>50645.632639490424</v>
      </c>
      <c r="P27" s="6">
        <f t="shared" si="20"/>
        <v>2624.8785993647798</v>
      </c>
      <c r="Q27" s="5">
        <f t="shared" si="20"/>
        <v>118535.49273346108</v>
      </c>
      <c r="R27" s="6">
        <f t="shared" si="20"/>
        <v>127639.73132909271</v>
      </c>
      <c r="S27" s="5">
        <f t="shared" si="20"/>
        <v>27192.77983393268</v>
      </c>
      <c r="T27" s="6">
        <f t="shared" si="20"/>
        <v>110972.00887792275</v>
      </c>
      <c r="U27" s="5">
        <f t="shared" si="20"/>
        <v>27192.77983393268</v>
      </c>
      <c r="V27" s="6">
        <f t="shared" si="20"/>
        <v>103650.19817833426</v>
      </c>
      <c r="W27" s="5">
        <f t="shared" si="20"/>
        <v>27192.77983393268</v>
      </c>
      <c r="X27" s="6">
        <f t="shared" si="20"/>
        <v>103650.19817833426</v>
      </c>
      <c r="Y27" s="5">
        <f t="shared" si="20"/>
        <v>11538.458846278361</v>
      </c>
      <c r="Z27" s="6">
        <f t="shared" si="20"/>
        <v>2624.8785993647798</v>
      </c>
      <c r="AA27" s="5">
        <f t="shared" si="20"/>
        <v>2624.8785993647798</v>
      </c>
      <c r="AB27" s="6">
        <f t="shared" si="20"/>
        <v>2624.8785993647798</v>
      </c>
      <c r="AC27" s="5">
        <f t="shared" si="20"/>
        <v>2624.8785993647798</v>
      </c>
      <c r="AD27" s="6">
        <f t="shared" si="20"/>
        <v>2624.8785993647798</v>
      </c>
      <c r="AE27" s="5">
        <f t="shared" si="20"/>
        <v>2624.8785993647798</v>
      </c>
      <c r="AF27" s="6">
        <f>AF18/AF23</f>
        <v>2624.8785993647798</v>
      </c>
      <c r="AG27" s="5"/>
      <c r="AH27" s="6">
        <f>I27+J27+K27+L27+M27+N27+O27+P27+Q27+R27+S27+T27+U27+V27+W27+X27+Y27+Z27+AA27+AB27+AC27+AD27+AE27+AF27</f>
        <v>744958.36067581875</v>
      </c>
    </row>
    <row r="28" spans="1:34" ht="34.5" customHeight="1" thickBot="1" x14ac:dyDescent="0.3">
      <c r="A28" s="30">
        <f t="shared" si="4"/>
        <v>22</v>
      </c>
      <c r="B28" s="29" t="s">
        <v>37</v>
      </c>
      <c r="C28" s="23"/>
      <c r="D28" s="23"/>
      <c r="E28" s="23"/>
      <c r="F28" s="23"/>
      <c r="G28" s="23"/>
      <c r="H28" s="23"/>
      <c r="I28" s="66">
        <f>I27/(15*86400)</f>
        <v>2.0253692896333177E-3</v>
      </c>
      <c r="J28" s="43">
        <f>J27/(15*86400)</f>
        <v>2.0253692896333177E-3</v>
      </c>
      <c r="K28" s="66">
        <f t="shared" ref="K28:AF28" si="21">K27/(15*86400)</f>
        <v>2.0253692896333177E-3</v>
      </c>
      <c r="L28" s="43">
        <f t="shared" si="21"/>
        <v>2.0253692896333177E-3</v>
      </c>
      <c r="M28" s="66">
        <f t="shared" si="21"/>
        <v>2.0253692896333177E-3</v>
      </c>
      <c r="N28" s="43">
        <f t="shared" si="21"/>
        <v>2.0253692896333177E-3</v>
      </c>
      <c r="O28" s="66">
        <f t="shared" si="21"/>
        <v>3.907842024652039E-2</v>
      </c>
      <c r="P28" s="43">
        <f t="shared" si="21"/>
        <v>2.0253692896333177E-3</v>
      </c>
      <c r="Q28" s="66">
        <f t="shared" si="21"/>
        <v>9.1462571553596522E-2</v>
      </c>
      <c r="R28" s="43">
        <f t="shared" si="21"/>
        <v>9.8487447013188817E-2</v>
      </c>
      <c r="S28" s="66">
        <f t="shared" si="21"/>
        <v>2.0982083205194971E-2</v>
      </c>
      <c r="T28" s="43">
        <f t="shared" si="21"/>
        <v>8.5626550060125581E-2</v>
      </c>
      <c r="U28" s="66">
        <f t="shared" si="21"/>
        <v>2.0982083205194971E-2</v>
      </c>
      <c r="V28" s="43">
        <f t="shared" si="21"/>
        <v>7.9977004767233226E-2</v>
      </c>
      <c r="W28" s="66">
        <f t="shared" si="21"/>
        <v>2.0982083205194971E-2</v>
      </c>
      <c r="X28" s="43">
        <f t="shared" si="21"/>
        <v>7.9977004767233226E-2</v>
      </c>
      <c r="Y28" s="66">
        <f t="shared" si="21"/>
        <v>8.9031318258320693E-3</v>
      </c>
      <c r="Z28" s="43">
        <f t="shared" si="21"/>
        <v>2.0253692896333177E-3</v>
      </c>
      <c r="AA28" s="66">
        <f t="shared" si="21"/>
        <v>2.0253692896333177E-3</v>
      </c>
      <c r="AB28" s="43">
        <f t="shared" si="21"/>
        <v>2.0253692896333177E-3</v>
      </c>
      <c r="AC28" s="66">
        <f t="shared" si="21"/>
        <v>2.0253692896333177E-3</v>
      </c>
      <c r="AD28" s="43">
        <f t="shared" si="21"/>
        <v>2.0253692896333177E-3</v>
      </c>
      <c r="AE28" s="66">
        <f t="shared" si="21"/>
        <v>2.0253692896333177E-3</v>
      </c>
      <c r="AF28" s="43">
        <f t="shared" si="21"/>
        <v>2.0253692896333177E-3</v>
      </c>
      <c r="AG28" s="66"/>
      <c r="AH28" s="43"/>
    </row>
  </sheetData>
  <mergeCells count="29">
    <mergeCell ref="AG24:AH26"/>
    <mergeCell ref="I17:N17"/>
    <mergeCell ref="O17:W17"/>
    <mergeCell ref="X17:Y17"/>
    <mergeCell ref="Z17:AF17"/>
    <mergeCell ref="S4:T4"/>
    <mergeCell ref="U4:V4"/>
    <mergeCell ref="W4:X4"/>
    <mergeCell ref="I4:J4"/>
    <mergeCell ref="K4:L4"/>
    <mergeCell ref="M4:N4"/>
    <mergeCell ref="O4:P4"/>
    <mergeCell ref="Q4:R4"/>
    <mergeCell ref="Y4:Z4"/>
    <mergeCell ref="AA4:AB4"/>
    <mergeCell ref="AC4:AD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AE4:AF4"/>
    <mergeCell ref="AG4:AH4"/>
  </mergeCells>
  <pageMargins left="0.7" right="0.7" top="0.75" bottom="0.75" header="0.3" footer="0.3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2BF43-3365-45CE-831D-810DA20149D8}">
  <dimension ref="A1:AH28"/>
  <sheetViews>
    <sheetView view="pageBreakPreview" zoomScale="60" zoomScaleNormal="100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11.140625" style="2" bestFit="1" customWidth="1"/>
    <col min="13" max="17" width="11.140625" style="1" bestFit="1" customWidth="1"/>
    <col min="18" max="18" width="14.7109375" style="1" bestFit="1" customWidth="1"/>
    <col min="19" max="19" width="11.140625" style="1" bestFit="1" customWidth="1"/>
    <col min="20" max="20" width="14.7109375" style="1" bestFit="1" customWidth="1"/>
    <col min="21" max="21" width="11.140625" style="1" bestFit="1" customWidth="1"/>
    <col min="22" max="22" width="14.7109375" style="1" bestFit="1" customWidth="1"/>
    <col min="23" max="23" width="11.140625" style="1" bestFit="1" customWidth="1"/>
    <col min="24" max="24" width="14.7109375" style="1" bestFit="1" customWidth="1"/>
    <col min="25" max="32" width="11.140625" style="1" bestFit="1" customWidth="1"/>
    <col min="33" max="33" width="11.28515625" style="2" customWidth="1"/>
    <col min="34" max="34" width="14" style="2" customWidth="1"/>
    <col min="35" max="16384" width="9.140625" style="1"/>
  </cols>
  <sheetData>
    <row r="1" spans="1:34" ht="27" customHeight="1" x14ac:dyDescent="0.35">
      <c r="A1" s="72" t="s">
        <v>57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4"/>
    </row>
    <row r="2" spans="1:34" ht="27" customHeight="1" x14ac:dyDescent="0.25">
      <c r="A2" s="75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7"/>
    </row>
    <row r="3" spans="1:34" ht="27" customHeight="1" thickBot="1" x14ac:dyDescent="0.3">
      <c r="A3" s="78" t="s">
        <v>46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80"/>
    </row>
    <row r="4" spans="1:34" ht="60" customHeight="1" thickBot="1" x14ac:dyDescent="0.3">
      <c r="A4" s="81" t="s">
        <v>1</v>
      </c>
      <c r="B4" s="83" t="s">
        <v>2</v>
      </c>
      <c r="C4" s="83" t="s">
        <v>3</v>
      </c>
      <c r="D4" s="85" t="s">
        <v>26</v>
      </c>
      <c r="E4" s="85" t="s">
        <v>27</v>
      </c>
      <c r="F4" s="85" t="s">
        <v>28</v>
      </c>
      <c r="G4" s="85" t="s">
        <v>29</v>
      </c>
      <c r="H4" s="85" t="s">
        <v>38</v>
      </c>
      <c r="I4" s="89" t="s">
        <v>40</v>
      </c>
      <c r="J4" s="90"/>
      <c r="K4" s="89" t="s">
        <v>39</v>
      </c>
      <c r="L4" s="91"/>
      <c r="M4" s="70" t="s">
        <v>4</v>
      </c>
      <c r="N4" s="71"/>
      <c r="O4" s="70" t="s">
        <v>5</v>
      </c>
      <c r="P4" s="71"/>
      <c r="Q4" s="70" t="s">
        <v>6</v>
      </c>
      <c r="R4" s="71"/>
      <c r="S4" s="70" t="s">
        <v>7</v>
      </c>
      <c r="T4" s="71"/>
      <c r="U4" s="70" t="s">
        <v>8</v>
      </c>
      <c r="V4" s="71"/>
      <c r="W4" s="70" t="s">
        <v>9</v>
      </c>
      <c r="X4" s="71"/>
      <c r="Y4" s="70" t="s">
        <v>10</v>
      </c>
      <c r="Z4" s="71"/>
      <c r="AA4" s="70" t="s">
        <v>11</v>
      </c>
      <c r="AB4" s="71"/>
      <c r="AC4" s="70" t="s">
        <v>41</v>
      </c>
      <c r="AD4" s="71"/>
      <c r="AE4" s="70" t="s">
        <v>12</v>
      </c>
      <c r="AF4" s="71"/>
      <c r="AG4" s="87" t="s">
        <v>42</v>
      </c>
      <c r="AH4" s="88"/>
    </row>
    <row r="5" spans="1:34" ht="32.25" customHeight="1" thickBot="1" x14ac:dyDescent="0.3">
      <c r="A5" s="82"/>
      <c r="B5" s="84"/>
      <c r="C5" s="84"/>
      <c r="D5" s="84"/>
      <c r="E5" s="84"/>
      <c r="F5" s="86"/>
      <c r="G5" s="84"/>
      <c r="H5" s="86"/>
      <c r="I5" s="25" t="s">
        <v>13</v>
      </c>
      <c r="J5" s="26" t="s">
        <v>14</v>
      </c>
      <c r="K5" s="25" t="s">
        <v>13</v>
      </c>
      <c r="L5" s="27" t="s">
        <v>14</v>
      </c>
      <c r="M5" s="25" t="s">
        <v>13</v>
      </c>
      <c r="N5" s="26" t="s">
        <v>14</v>
      </c>
      <c r="O5" s="25" t="s">
        <v>13</v>
      </c>
      <c r="P5" s="26" t="s">
        <v>15</v>
      </c>
      <c r="Q5" s="25" t="s">
        <v>13</v>
      </c>
      <c r="R5" s="31" t="s">
        <v>14</v>
      </c>
      <c r="S5" s="25" t="s">
        <v>13</v>
      </c>
      <c r="T5" s="26" t="s">
        <v>15</v>
      </c>
      <c r="U5" s="25" t="s">
        <v>13</v>
      </c>
      <c r="V5" s="26" t="s">
        <v>14</v>
      </c>
      <c r="W5" s="25" t="s">
        <v>13</v>
      </c>
      <c r="X5" s="26" t="s">
        <v>14</v>
      </c>
      <c r="Y5" s="25" t="s">
        <v>13</v>
      </c>
      <c r="Z5" s="26" t="s">
        <v>15</v>
      </c>
      <c r="AA5" s="25" t="s">
        <v>13</v>
      </c>
      <c r="AB5" s="26" t="s">
        <v>14</v>
      </c>
      <c r="AC5" s="25" t="s">
        <v>13</v>
      </c>
      <c r="AD5" s="26" t="s">
        <v>15</v>
      </c>
      <c r="AE5" s="25" t="s">
        <v>13</v>
      </c>
      <c r="AF5" s="26" t="s">
        <v>14</v>
      </c>
      <c r="AG5" s="56" t="s">
        <v>43</v>
      </c>
      <c r="AH5" s="56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4.5" customHeight="1" x14ac:dyDescent="0.25">
      <c r="A7" s="44">
        <v>1</v>
      </c>
      <c r="B7" s="32" t="s">
        <v>16</v>
      </c>
      <c r="C7" s="33">
        <v>1235</v>
      </c>
      <c r="D7" s="33">
        <f>C7/86.4</f>
        <v>14.293981481481481</v>
      </c>
      <c r="E7" s="33">
        <f>D7/15</f>
        <v>0.95293209876543206</v>
      </c>
      <c r="F7" s="33"/>
      <c r="G7" s="33">
        <f>E7*F7</f>
        <v>0</v>
      </c>
      <c r="H7" s="33">
        <v>2</v>
      </c>
      <c r="I7" s="34"/>
      <c r="J7" s="35"/>
      <c r="K7" s="34"/>
      <c r="L7" s="35"/>
      <c r="M7" s="42"/>
      <c r="N7" s="37"/>
      <c r="O7" s="39"/>
      <c r="P7" s="37"/>
      <c r="Q7" s="39"/>
      <c r="R7" s="37"/>
      <c r="S7" s="39"/>
      <c r="T7" s="37"/>
      <c r="U7" s="38">
        <f>G7*15*86.4</f>
        <v>0</v>
      </c>
      <c r="V7" s="37"/>
      <c r="W7" s="39"/>
      <c r="X7" s="40">
        <f>G7*16*86.4</f>
        <v>0</v>
      </c>
      <c r="Y7" s="39"/>
      <c r="Z7" s="37"/>
      <c r="AA7" s="39"/>
      <c r="AB7" s="37"/>
      <c r="AC7" s="42"/>
      <c r="AD7" s="41"/>
      <c r="AE7" s="42"/>
      <c r="AF7" s="36"/>
      <c r="AG7" s="62">
        <f>F7*H7</f>
        <v>0</v>
      </c>
      <c r="AH7" s="57">
        <f>I7+J7+K7+L7+M7+N7+O7+P7+Q7+R7+S7+T7+U7+V7+W7+X7+Y7+Z7+AA7+AB7+AC7+AD7+AE7+AF7</f>
        <v>0</v>
      </c>
    </row>
    <row r="8" spans="1:34" ht="34.5" customHeight="1" x14ac:dyDescent="0.25">
      <c r="A8" s="30">
        <f>A7+1</f>
        <v>2</v>
      </c>
      <c r="B8" s="28" t="s">
        <v>17</v>
      </c>
      <c r="C8" s="20">
        <v>1235</v>
      </c>
      <c r="D8" s="20">
        <f t="shared" ref="D8:D16" si="1">C8/86.4</f>
        <v>14.293981481481481</v>
      </c>
      <c r="E8" s="20">
        <f t="shared" ref="E8:E16" si="2">D8/15</f>
        <v>0.95293209876543206</v>
      </c>
      <c r="F8" s="20"/>
      <c r="G8" s="20">
        <f t="shared" ref="G8:G16" si="3">E8*F8</f>
        <v>0</v>
      </c>
      <c r="H8" s="20">
        <v>4</v>
      </c>
      <c r="I8" s="3"/>
      <c r="J8" s="4"/>
      <c r="K8" s="3"/>
      <c r="L8" s="4"/>
      <c r="M8" s="12"/>
      <c r="N8" s="17"/>
      <c r="O8" s="16"/>
      <c r="P8" s="17"/>
      <c r="Q8" s="16"/>
      <c r="R8" s="14">
        <f>G8*16*86.4</f>
        <v>0</v>
      </c>
      <c r="S8" s="16"/>
      <c r="T8" s="14">
        <f>G8*16*86.4</f>
        <v>0</v>
      </c>
      <c r="U8" s="16"/>
      <c r="V8" s="14">
        <f>G8*16*86.4</f>
        <v>0</v>
      </c>
      <c r="W8" s="16"/>
      <c r="X8" s="14">
        <f>G8*16*86.4</f>
        <v>0</v>
      </c>
      <c r="Y8" s="16"/>
      <c r="Z8" s="17"/>
      <c r="AA8" s="16"/>
      <c r="AB8" s="17"/>
      <c r="AC8" s="12"/>
      <c r="AD8" s="13"/>
      <c r="AE8" s="12"/>
      <c r="AF8" s="18"/>
      <c r="AG8" s="19">
        <f>F8*H8</f>
        <v>0</v>
      </c>
      <c r="AH8" s="58">
        <f>I8+J8+K8+L8+M8+N8+O8+P8+Q8+R8+S8+T8+U8+V8+W8+X8+Y8+Z8+AA8+AB8+AC8+AD8+AE8+AF8</f>
        <v>0</v>
      </c>
    </row>
    <row r="9" spans="1:34" ht="34.5" customHeight="1" x14ac:dyDescent="0.25">
      <c r="A9" s="30">
        <f t="shared" ref="A9:A28" si="4">A8+1</f>
        <v>3</v>
      </c>
      <c r="B9" s="28" t="s">
        <v>18</v>
      </c>
      <c r="C9" s="20">
        <v>1411</v>
      </c>
      <c r="D9" s="20">
        <f t="shared" si="1"/>
        <v>16.331018518518519</v>
      </c>
      <c r="E9" s="20">
        <f t="shared" si="2"/>
        <v>1.0887345679012346</v>
      </c>
      <c r="F9" s="20"/>
      <c r="G9" s="20">
        <f t="shared" si="3"/>
        <v>0</v>
      </c>
      <c r="H9" s="20">
        <v>2</v>
      </c>
      <c r="I9" s="3"/>
      <c r="J9" s="4"/>
      <c r="K9" s="3"/>
      <c r="L9" s="4"/>
      <c r="M9" s="12"/>
      <c r="N9" s="17"/>
      <c r="O9" s="16"/>
      <c r="P9" s="14">
        <f>G9*16*86.4</f>
        <v>0</v>
      </c>
      <c r="Q9" s="16"/>
      <c r="R9" s="17"/>
      <c r="S9" s="16"/>
      <c r="T9" s="17"/>
      <c r="U9" s="16"/>
      <c r="V9" s="17"/>
      <c r="W9" s="16"/>
      <c r="X9" s="17"/>
      <c r="Y9" s="16"/>
      <c r="Z9" s="17"/>
      <c r="AA9" s="16"/>
      <c r="AB9" s="14">
        <f>G9*16*86.4</f>
        <v>0</v>
      </c>
      <c r="AC9" s="12"/>
      <c r="AD9" s="13"/>
      <c r="AE9" s="12"/>
      <c r="AF9" s="18"/>
      <c r="AG9" s="19">
        <f t="shared" ref="AG9:AG15" si="5">F9*H9</f>
        <v>0</v>
      </c>
      <c r="AH9" s="58">
        <f t="shared" ref="AH9:AH16" si="6">I9+J9+K9+L9+M9+N9+O9+P9+Q9+R9+S9+T9+U9+V9+W9+X9+Y9+Z9+AA9+AB9+AC9+AD9+AE9+AF9</f>
        <v>0</v>
      </c>
    </row>
    <row r="10" spans="1:34" ht="34.5" customHeight="1" x14ac:dyDescent="0.25">
      <c r="A10" s="30">
        <f t="shared" si="4"/>
        <v>4</v>
      </c>
      <c r="B10" s="28" t="s">
        <v>19</v>
      </c>
      <c r="C10" s="20">
        <v>1411</v>
      </c>
      <c r="D10" s="20">
        <f t="shared" si="1"/>
        <v>16.331018518518519</v>
      </c>
      <c r="E10" s="20">
        <f t="shared" si="2"/>
        <v>1.0887345679012346</v>
      </c>
      <c r="F10" s="20"/>
      <c r="G10" s="20">
        <f t="shared" si="3"/>
        <v>0</v>
      </c>
      <c r="H10" s="20">
        <v>2</v>
      </c>
      <c r="I10" s="3"/>
      <c r="J10" s="4"/>
      <c r="K10" s="3"/>
      <c r="L10" s="4"/>
      <c r="M10" s="12"/>
      <c r="N10" s="17"/>
      <c r="O10" s="16"/>
      <c r="P10" s="14">
        <f>G10*16*86.4</f>
        <v>0</v>
      </c>
      <c r="Q10" s="16"/>
      <c r="R10" s="14">
        <f>G10*16*86.4</f>
        <v>0</v>
      </c>
      <c r="S10" s="16"/>
      <c r="T10" s="17"/>
      <c r="U10" s="16"/>
      <c r="V10" s="17"/>
      <c r="W10" s="16"/>
      <c r="X10" s="17"/>
      <c r="Y10" s="16"/>
      <c r="Z10" s="17"/>
      <c r="AA10" s="16"/>
      <c r="AB10" s="17"/>
      <c r="AC10" s="12"/>
      <c r="AD10" s="13"/>
      <c r="AE10" s="12"/>
      <c r="AF10" s="18"/>
      <c r="AG10" s="19">
        <f t="shared" si="5"/>
        <v>0</v>
      </c>
      <c r="AH10" s="58">
        <f t="shared" si="6"/>
        <v>0</v>
      </c>
    </row>
    <row r="11" spans="1:34" ht="34.5" customHeight="1" x14ac:dyDescent="0.25">
      <c r="A11" s="30">
        <f t="shared" si="4"/>
        <v>5</v>
      </c>
      <c r="B11" s="28" t="s">
        <v>20</v>
      </c>
      <c r="C11" s="20">
        <v>1411</v>
      </c>
      <c r="D11" s="20">
        <f t="shared" si="1"/>
        <v>16.331018518518519</v>
      </c>
      <c r="E11" s="20">
        <f t="shared" si="2"/>
        <v>1.0887345679012346</v>
      </c>
      <c r="F11" s="20">
        <v>0.2</v>
      </c>
      <c r="G11" s="20">
        <f t="shared" si="3"/>
        <v>0.21774691358024692</v>
      </c>
      <c r="H11" s="20">
        <v>3</v>
      </c>
      <c r="I11" s="3"/>
      <c r="J11" s="4"/>
      <c r="K11" s="3"/>
      <c r="L11" s="4"/>
      <c r="M11" s="12"/>
      <c r="N11" s="17"/>
      <c r="O11" s="16"/>
      <c r="P11" s="17"/>
      <c r="Q11" s="16"/>
      <c r="R11" s="17"/>
      <c r="S11" s="15">
        <f>G11*15*86.4</f>
        <v>282.20000000000005</v>
      </c>
      <c r="T11" s="17"/>
      <c r="U11" s="15">
        <f>G11*15*86.4</f>
        <v>282.20000000000005</v>
      </c>
      <c r="V11" s="17"/>
      <c r="W11" s="15">
        <f>G11*15*86.4</f>
        <v>282.20000000000005</v>
      </c>
      <c r="X11" s="17"/>
      <c r="Y11" s="16"/>
      <c r="Z11" s="17"/>
      <c r="AA11" s="16"/>
      <c r="AB11" s="17"/>
      <c r="AC11" s="12"/>
      <c r="AD11" s="13"/>
      <c r="AE11" s="12"/>
      <c r="AF11" s="18"/>
      <c r="AG11" s="19">
        <f t="shared" si="5"/>
        <v>0.60000000000000009</v>
      </c>
      <c r="AH11" s="58">
        <f t="shared" si="6"/>
        <v>846.60000000000014</v>
      </c>
    </row>
    <row r="12" spans="1:34" ht="34.5" customHeight="1" x14ac:dyDescent="0.25">
      <c r="A12" s="30">
        <f t="shared" si="4"/>
        <v>6</v>
      </c>
      <c r="B12" s="28" t="s">
        <v>21</v>
      </c>
      <c r="C12" s="20">
        <v>1235</v>
      </c>
      <c r="D12" s="20">
        <f t="shared" si="1"/>
        <v>14.293981481481481</v>
      </c>
      <c r="E12" s="20">
        <f t="shared" si="2"/>
        <v>0.95293209876543206</v>
      </c>
      <c r="F12" s="20"/>
      <c r="G12" s="20">
        <f t="shared" si="3"/>
        <v>0</v>
      </c>
      <c r="H12" s="20">
        <v>5</v>
      </c>
      <c r="I12" s="3"/>
      <c r="J12" s="4"/>
      <c r="K12" s="3"/>
      <c r="L12" s="4"/>
      <c r="M12" s="12"/>
      <c r="N12" s="17"/>
      <c r="O12" s="15">
        <f>G12*15*86.4</f>
        <v>0</v>
      </c>
      <c r="P12" s="17"/>
      <c r="Q12" s="15">
        <f>G12*15*86.4</f>
        <v>0</v>
      </c>
      <c r="R12" s="17"/>
      <c r="S12" s="16"/>
      <c r="T12" s="14">
        <f>G12*16*86.4</f>
        <v>0</v>
      </c>
      <c r="U12" s="16"/>
      <c r="V12" s="14">
        <f>G12*16*86.4</f>
        <v>0</v>
      </c>
      <c r="W12" s="16"/>
      <c r="X12" s="14">
        <f>G12*16*86.4</f>
        <v>0</v>
      </c>
      <c r="Y12" s="16"/>
      <c r="Z12" s="17"/>
      <c r="AA12" s="16"/>
      <c r="AB12" s="17"/>
      <c r="AC12" s="12"/>
      <c r="AD12" s="13"/>
      <c r="AE12" s="12"/>
      <c r="AF12" s="18"/>
      <c r="AG12" s="19">
        <f t="shared" si="5"/>
        <v>0</v>
      </c>
      <c r="AH12" s="58">
        <f t="shared" si="6"/>
        <v>0</v>
      </c>
    </row>
    <row r="13" spans="1:34" ht="34.5" customHeight="1" x14ac:dyDescent="0.25">
      <c r="A13" s="30">
        <f t="shared" si="4"/>
        <v>7</v>
      </c>
      <c r="B13" s="28" t="s">
        <v>22</v>
      </c>
      <c r="C13" s="20">
        <v>1411</v>
      </c>
      <c r="D13" s="20">
        <f t="shared" si="1"/>
        <v>16.331018518518519</v>
      </c>
      <c r="E13" s="20">
        <f t="shared" si="2"/>
        <v>1.0887345679012346</v>
      </c>
      <c r="F13" s="20">
        <v>20.66</v>
      </c>
      <c r="G13" s="20">
        <f t="shared" si="3"/>
        <v>22.493256172839505</v>
      </c>
      <c r="H13" s="20">
        <v>2</v>
      </c>
      <c r="I13" s="3"/>
      <c r="J13" s="4"/>
      <c r="K13" s="3"/>
      <c r="L13" s="4"/>
      <c r="M13" s="12"/>
      <c r="N13" s="17"/>
      <c r="O13" s="16"/>
      <c r="P13" s="17"/>
      <c r="Q13" s="16"/>
      <c r="R13" s="14">
        <f>G13*16*86.4</f>
        <v>31094.677333333333</v>
      </c>
      <c r="S13" s="16"/>
      <c r="T13" s="14">
        <f>G13*16*86.4</f>
        <v>31094.677333333333</v>
      </c>
      <c r="U13" s="16"/>
      <c r="V13" s="17"/>
      <c r="W13" s="16"/>
      <c r="X13" s="17"/>
      <c r="Y13" s="16"/>
      <c r="Z13" s="17"/>
      <c r="AA13" s="16"/>
      <c r="AB13" s="17"/>
      <c r="AC13" s="12"/>
      <c r="AD13" s="13"/>
      <c r="AE13" s="12"/>
      <c r="AF13" s="18"/>
      <c r="AG13" s="19">
        <f t="shared" si="5"/>
        <v>41.32</v>
      </c>
      <c r="AH13" s="58">
        <f t="shared" si="6"/>
        <v>62189.354666666666</v>
      </c>
    </row>
    <row r="14" spans="1:34" ht="34.5" customHeight="1" x14ac:dyDescent="0.25">
      <c r="A14" s="30">
        <f t="shared" si="4"/>
        <v>8</v>
      </c>
      <c r="B14" s="28" t="s">
        <v>23</v>
      </c>
      <c r="C14" s="20">
        <v>1411</v>
      </c>
      <c r="D14" s="20">
        <f t="shared" si="1"/>
        <v>16.331018518518519</v>
      </c>
      <c r="E14" s="20">
        <f t="shared" si="2"/>
        <v>1.0887345679012346</v>
      </c>
      <c r="F14" s="20"/>
      <c r="G14" s="20">
        <f t="shared" si="3"/>
        <v>0</v>
      </c>
      <c r="H14" s="20">
        <v>3</v>
      </c>
      <c r="I14" s="3"/>
      <c r="J14" s="4"/>
      <c r="K14" s="3"/>
      <c r="L14" s="4"/>
      <c r="M14" s="12"/>
      <c r="N14" s="17"/>
      <c r="O14" s="15">
        <f>G14*15*86.4</f>
        <v>0</v>
      </c>
      <c r="P14" s="17"/>
      <c r="Q14" s="16"/>
      <c r="R14" s="17"/>
      <c r="S14" s="16"/>
      <c r="T14" s="17"/>
      <c r="U14" s="15">
        <f>G14*15*86.4</f>
        <v>0</v>
      </c>
      <c r="V14" s="17"/>
      <c r="W14" s="16"/>
      <c r="X14" s="14">
        <f>G14*16*86.4</f>
        <v>0</v>
      </c>
      <c r="Y14" s="16"/>
      <c r="Z14" s="17"/>
      <c r="AA14" s="16"/>
      <c r="AB14" s="17"/>
      <c r="AC14" s="12"/>
      <c r="AD14" s="13"/>
      <c r="AE14" s="12"/>
      <c r="AF14" s="18"/>
      <c r="AG14" s="19">
        <f t="shared" si="5"/>
        <v>0</v>
      </c>
      <c r="AH14" s="58">
        <f t="shared" si="6"/>
        <v>0</v>
      </c>
    </row>
    <row r="15" spans="1:34" ht="34.5" customHeight="1" x14ac:dyDescent="0.25">
      <c r="A15" s="30">
        <f t="shared" si="4"/>
        <v>9</v>
      </c>
      <c r="B15" s="28" t="s">
        <v>24</v>
      </c>
      <c r="C15" s="20">
        <v>1411</v>
      </c>
      <c r="D15" s="20">
        <f t="shared" si="1"/>
        <v>16.331018518518519</v>
      </c>
      <c r="E15" s="20">
        <f t="shared" si="2"/>
        <v>1.0887345679012346</v>
      </c>
      <c r="F15" s="20">
        <v>0.17</v>
      </c>
      <c r="G15" s="20">
        <f t="shared" si="3"/>
        <v>0.1850848765432099</v>
      </c>
      <c r="H15" s="20">
        <v>5</v>
      </c>
      <c r="I15" s="3"/>
      <c r="J15" s="4"/>
      <c r="K15" s="3"/>
      <c r="L15" s="4"/>
      <c r="M15" s="12"/>
      <c r="N15" s="17"/>
      <c r="O15" s="16"/>
      <c r="P15" s="17"/>
      <c r="Q15" s="16"/>
      <c r="R15" s="14">
        <f>G15*16*86.4</f>
        <v>255.86133333333339</v>
      </c>
      <c r="S15" s="16"/>
      <c r="T15" s="14">
        <f>G15*16*86.4</f>
        <v>255.86133333333339</v>
      </c>
      <c r="U15" s="16"/>
      <c r="V15" s="14">
        <f>G15*16*86.4</f>
        <v>255.86133333333339</v>
      </c>
      <c r="W15" s="16"/>
      <c r="X15" s="14">
        <f>G15*16*86.4</f>
        <v>255.86133333333339</v>
      </c>
      <c r="Y15" s="15">
        <f>G15*15*86.4</f>
        <v>239.87000000000006</v>
      </c>
      <c r="Z15" s="17"/>
      <c r="AA15" s="16"/>
      <c r="AB15" s="17"/>
      <c r="AC15" s="12"/>
      <c r="AD15" s="13"/>
      <c r="AE15" s="12"/>
      <c r="AF15" s="18"/>
      <c r="AG15" s="19">
        <f t="shared" si="5"/>
        <v>0.85000000000000009</v>
      </c>
      <c r="AH15" s="58">
        <f t="shared" si="6"/>
        <v>1263.3153333333337</v>
      </c>
    </row>
    <row r="16" spans="1:34" ht="34.5" customHeight="1" thickBot="1" x14ac:dyDescent="0.3">
      <c r="A16" s="30">
        <f t="shared" si="4"/>
        <v>10</v>
      </c>
      <c r="B16" s="29" t="s">
        <v>25</v>
      </c>
      <c r="C16" s="47">
        <v>1411</v>
      </c>
      <c r="D16" s="47">
        <f t="shared" si="1"/>
        <v>16.331018518518519</v>
      </c>
      <c r="E16" s="47">
        <f t="shared" si="2"/>
        <v>1.0887345679012346</v>
      </c>
      <c r="F16" s="47"/>
      <c r="G16" s="47">
        <f t="shared" si="3"/>
        <v>0</v>
      </c>
      <c r="H16" s="47">
        <v>3</v>
      </c>
      <c r="I16" s="48"/>
      <c r="J16" s="49"/>
      <c r="K16" s="48"/>
      <c r="L16" s="49"/>
      <c r="M16" s="53"/>
      <c r="N16" s="51"/>
      <c r="O16" s="50"/>
      <c r="P16" s="51"/>
      <c r="Q16" s="50"/>
      <c r="R16" s="51"/>
      <c r="S16" s="52">
        <f>G16*15*86.4</f>
        <v>0</v>
      </c>
      <c r="T16" s="51"/>
      <c r="U16" s="15">
        <f>G16*15*86.4</f>
        <v>0</v>
      </c>
      <c r="V16" s="51"/>
      <c r="W16" s="52">
        <f>G16*15*86.4</f>
        <v>0</v>
      </c>
      <c r="X16" s="51"/>
      <c r="Y16" s="50"/>
      <c r="Z16" s="51"/>
      <c r="AA16" s="50"/>
      <c r="AB16" s="51"/>
      <c r="AC16" s="53"/>
      <c r="AD16" s="54"/>
      <c r="AE16" s="53"/>
      <c r="AF16" s="55"/>
      <c r="AG16" s="63">
        <f>F16*H16</f>
        <v>0</v>
      </c>
      <c r="AH16" s="59">
        <f t="shared" si="6"/>
        <v>0</v>
      </c>
    </row>
    <row r="17" spans="1:34" ht="34.5" customHeight="1" x14ac:dyDescent="0.25">
      <c r="A17" s="30">
        <f t="shared" si="4"/>
        <v>11</v>
      </c>
      <c r="B17" s="32" t="s">
        <v>48</v>
      </c>
      <c r="C17" s="22"/>
      <c r="D17" s="22"/>
      <c r="E17" s="22"/>
      <c r="F17" s="22"/>
      <c r="G17" s="22"/>
      <c r="H17" s="22"/>
      <c r="I17" s="98" t="s">
        <v>49</v>
      </c>
      <c r="J17" s="99"/>
      <c r="K17" s="99"/>
      <c r="L17" s="99"/>
      <c r="M17" s="99"/>
      <c r="N17" s="99"/>
      <c r="O17" s="100" t="s">
        <v>50</v>
      </c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98" t="s">
        <v>49</v>
      </c>
      <c r="AA17" s="99"/>
      <c r="AB17" s="99"/>
      <c r="AC17" s="99"/>
      <c r="AD17" s="99"/>
      <c r="AE17" s="99"/>
      <c r="AF17" s="99"/>
      <c r="AG17" s="68"/>
      <c r="AH17" s="69"/>
    </row>
    <row r="18" spans="1:34" ht="34.5" customHeight="1" x14ac:dyDescent="0.25">
      <c r="A18" s="30">
        <f t="shared" si="4"/>
        <v>12</v>
      </c>
      <c r="B18" s="67" t="s">
        <v>30</v>
      </c>
      <c r="C18" s="45"/>
      <c r="D18" s="45"/>
      <c r="E18" s="45"/>
      <c r="F18" s="45"/>
      <c r="G18" s="46"/>
      <c r="H18" s="46"/>
      <c r="I18" s="61">
        <f>I7+I8+I9+I10+I11+I12+I13+I14+I15+I16+I24+I25+I26</f>
        <v>0</v>
      </c>
      <c r="J18" s="61">
        <f t="shared" ref="J18:AF18" si="7">J7+J8+J9+J10+J11+J12+J13+J14+J15+J16+J24+J25+J26</f>
        <v>0</v>
      </c>
      <c r="K18" s="61">
        <f t="shared" si="7"/>
        <v>0</v>
      </c>
      <c r="L18" s="61">
        <f t="shared" si="7"/>
        <v>0</v>
      </c>
      <c r="M18" s="61">
        <f t="shared" si="7"/>
        <v>0</v>
      </c>
      <c r="N18" s="61">
        <f t="shared" si="7"/>
        <v>0</v>
      </c>
      <c r="O18" s="61">
        <f t="shared" si="7"/>
        <v>0</v>
      </c>
      <c r="P18" s="61">
        <f t="shared" si="7"/>
        <v>0</v>
      </c>
      <c r="Q18" s="61">
        <f t="shared" si="7"/>
        <v>0</v>
      </c>
      <c r="R18" s="61">
        <f t="shared" si="7"/>
        <v>31350.538666666667</v>
      </c>
      <c r="S18" s="61">
        <f t="shared" si="7"/>
        <v>282.20000000000005</v>
      </c>
      <c r="T18" s="61">
        <f t="shared" si="7"/>
        <v>31350.538666666667</v>
      </c>
      <c r="U18" s="61">
        <f t="shared" si="7"/>
        <v>282.20000000000005</v>
      </c>
      <c r="V18" s="61">
        <f t="shared" si="7"/>
        <v>255.86133333333339</v>
      </c>
      <c r="W18" s="61">
        <f t="shared" si="7"/>
        <v>282.20000000000005</v>
      </c>
      <c r="X18" s="61">
        <f t="shared" si="7"/>
        <v>255.86133333333339</v>
      </c>
      <c r="Y18" s="61">
        <f t="shared" si="7"/>
        <v>239.87000000000006</v>
      </c>
      <c r="Z18" s="61">
        <f t="shared" si="7"/>
        <v>0</v>
      </c>
      <c r="AA18" s="61">
        <f t="shared" si="7"/>
        <v>0</v>
      </c>
      <c r="AB18" s="61">
        <f t="shared" si="7"/>
        <v>0</v>
      </c>
      <c r="AC18" s="61">
        <f t="shared" si="7"/>
        <v>0</v>
      </c>
      <c r="AD18" s="61">
        <f t="shared" si="7"/>
        <v>0</v>
      </c>
      <c r="AE18" s="61">
        <f t="shared" si="7"/>
        <v>0</v>
      </c>
      <c r="AF18" s="61">
        <f t="shared" si="7"/>
        <v>0</v>
      </c>
      <c r="AG18" s="61">
        <f>AG7+AG8+AG9+AG10+AG11+AG12+AG13+AG14+AG15+AG16</f>
        <v>42.77</v>
      </c>
      <c r="AH18" s="60">
        <f>I18+J18+K18+L18+M18+N18+O18+P18+Q18+R18+S18+T18+U18+V18+W18+X18+Y18+Z18+AA18+AB18+AC18+AD18+AE18+AF18</f>
        <v>64299.27</v>
      </c>
    </row>
    <row r="19" spans="1:34" ht="34.5" customHeight="1" x14ac:dyDescent="0.25">
      <c r="A19" s="30">
        <f t="shared" si="4"/>
        <v>13</v>
      </c>
      <c r="B19" s="28" t="s">
        <v>31</v>
      </c>
      <c r="C19" s="22"/>
      <c r="D19" s="22"/>
      <c r="E19" s="22"/>
      <c r="F19" s="22"/>
      <c r="G19" s="22"/>
      <c r="H19" s="22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4.5" customHeight="1" x14ac:dyDescent="0.25">
      <c r="A20" s="30">
        <f t="shared" si="4"/>
        <v>14</v>
      </c>
      <c r="B20" s="28" t="s">
        <v>32</v>
      </c>
      <c r="C20" s="21"/>
      <c r="D20" s="21"/>
      <c r="E20" s="21"/>
      <c r="F20" s="21"/>
      <c r="G20" s="24"/>
      <c r="H20" s="24"/>
      <c r="I20" s="64">
        <v>0.9</v>
      </c>
      <c r="J20" s="65">
        <f>I20</f>
        <v>0.9</v>
      </c>
      <c r="K20" s="64">
        <v>0.9</v>
      </c>
      <c r="L20" s="65">
        <f t="shared" si="8"/>
        <v>0.9</v>
      </c>
      <c r="M20" s="64">
        <v>0.9</v>
      </c>
      <c r="N20" s="65">
        <f t="shared" si="9"/>
        <v>0.9</v>
      </c>
      <c r="O20" s="64">
        <v>0.9</v>
      </c>
      <c r="P20" s="65">
        <f t="shared" si="10"/>
        <v>0.9</v>
      </c>
      <c r="Q20" s="64">
        <v>0.9</v>
      </c>
      <c r="R20" s="65">
        <f t="shared" si="11"/>
        <v>0.9</v>
      </c>
      <c r="S20" s="64">
        <v>0.9</v>
      </c>
      <c r="T20" s="65">
        <f t="shared" si="12"/>
        <v>0.9</v>
      </c>
      <c r="U20" s="64">
        <v>0.9</v>
      </c>
      <c r="V20" s="65">
        <f t="shared" si="13"/>
        <v>0.9</v>
      </c>
      <c r="W20" s="64">
        <v>0.9</v>
      </c>
      <c r="X20" s="65">
        <f t="shared" si="14"/>
        <v>0.9</v>
      </c>
      <c r="Y20" s="64">
        <v>0.9</v>
      </c>
      <c r="Z20" s="65">
        <f t="shared" si="15"/>
        <v>0.9</v>
      </c>
      <c r="AA20" s="64">
        <v>0.9</v>
      </c>
      <c r="AB20" s="65">
        <f t="shared" si="16"/>
        <v>0.9</v>
      </c>
      <c r="AC20" s="64">
        <v>0.9</v>
      </c>
      <c r="AD20" s="65">
        <f t="shared" si="17"/>
        <v>0.9</v>
      </c>
      <c r="AE20" s="64">
        <v>0.9</v>
      </c>
      <c r="AF20" s="65">
        <f t="shared" si="18"/>
        <v>0.9</v>
      </c>
      <c r="AG20" s="7"/>
      <c r="AH20" s="8"/>
    </row>
    <row r="21" spans="1:34" ht="34.5" customHeight="1" x14ac:dyDescent="0.25">
      <c r="A21" s="30">
        <f t="shared" si="4"/>
        <v>15</v>
      </c>
      <c r="B21" s="28" t="s">
        <v>33</v>
      </c>
      <c r="C21" s="22"/>
      <c r="D21" s="22"/>
      <c r="E21" s="22"/>
      <c r="F21" s="22"/>
      <c r="G21" s="22"/>
      <c r="H21" s="22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4.5" customHeight="1" x14ac:dyDescent="0.25">
      <c r="A22" s="30">
        <f t="shared" si="4"/>
        <v>16</v>
      </c>
      <c r="B22" s="28" t="s">
        <v>34</v>
      </c>
      <c r="C22" s="22"/>
      <c r="D22" s="22"/>
      <c r="E22" s="22"/>
      <c r="F22" s="22"/>
      <c r="G22" s="22"/>
      <c r="H22" s="22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4.5" customHeight="1" x14ac:dyDescent="0.25">
      <c r="A23" s="30">
        <f t="shared" si="4"/>
        <v>17</v>
      </c>
      <c r="B23" s="28" t="s">
        <v>35</v>
      </c>
      <c r="C23" s="22"/>
      <c r="D23" s="22"/>
      <c r="E23" s="22"/>
      <c r="F23" s="22"/>
      <c r="G23" s="22"/>
      <c r="H23" s="22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4.5" customHeight="1" x14ac:dyDescent="0.25">
      <c r="A24" s="30">
        <f t="shared" si="4"/>
        <v>18</v>
      </c>
      <c r="B24" s="28" t="s">
        <v>51</v>
      </c>
      <c r="C24" s="22"/>
      <c r="D24" s="22"/>
      <c r="E24" s="22"/>
      <c r="F24" s="22"/>
      <c r="G24" s="22"/>
      <c r="H24" s="22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92" t="s">
        <v>58</v>
      </c>
      <c r="AH24" s="93"/>
    </row>
    <row r="25" spans="1:34" ht="34.5" customHeight="1" x14ac:dyDescent="0.25">
      <c r="A25" s="30">
        <f t="shared" si="4"/>
        <v>19</v>
      </c>
      <c r="B25" s="28" t="s">
        <v>52</v>
      </c>
      <c r="C25" s="22"/>
      <c r="D25" s="22"/>
      <c r="E25" s="22"/>
      <c r="F25" s="22"/>
      <c r="G25" s="22"/>
      <c r="H25" s="22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94"/>
      <c r="AH25" s="95"/>
    </row>
    <row r="26" spans="1:34" ht="34.5" customHeight="1" x14ac:dyDescent="0.25">
      <c r="A26" s="30">
        <f t="shared" si="4"/>
        <v>20</v>
      </c>
      <c r="B26" s="28" t="s">
        <v>53</v>
      </c>
      <c r="C26" s="22"/>
      <c r="D26" s="22"/>
      <c r="E26" s="22"/>
      <c r="F26" s="22"/>
      <c r="G26" s="22"/>
      <c r="H26" s="22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96"/>
      <c r="AH26" s="97"/>
    </row>
    <row r="27" spans="1:34" ht="34.5" customHeight="1" x14ac:dyDescent="0.25">
      <c r="A27" s="30">
        <f t="shared" si="4"/>
        <v>21</v>
      </c>
      <c r="B27" s="28" t="s">
        <v>36</v>
      </c>
      <c r="C27" s="22"/>
      <c r="D27" s="22"/>
      <c r="E27" s="22"/>
      <c r="F27" s="22"/>
      <c r="G27" s="22"/>
      <c r="H27" s="22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0</v>
      </c>
      <c r="O27" s="5">
        <f>O18/O23</f>
        <v>0</v>
      </c>
      <c r="P27" s="6">
        <f t="shared" si="20"/>
        <v>0</v>
      </c>
      <c r="Q27" s="5">
        <f t="shared" si="20"/>
        <v>0</v>
      </c>
      <c r="R27" s="6">
        <f t="shared" si="20"/>
        <v>54860.905349794244</v>
      </c>
      <c r="S27" s="5">
        <f t="shared" si="20"/>
        <v>493.82716049382731</v>
      </c>
      <c r="T27" s="6">
        <f t="shared" si="20"/>
        <v>54860.905349794244</v>
      </c>
      <c r="U27" s="5">
        <f t="shared" si="20"/>
        <v>493.82716049382731</v>
      </c>
      <c r="V27" s="6">
        <f t="shared" si="20"/>
        <v>447.73662551440344</v>
      </c>
      <c r="W27" s="5">
        <f t="shared" si="20"/>
        <v>493.82716049382731</v>
      </c>
      <c r="X27" s="6">
        <f t="shared" si="20"/>
        <v>447.73662551440344</v>
      </c>
      <c r="Y27" s="5">
        <f t="shared" si="20"/>
        <v>419.75308641975323</v>
      </c>
      <c r="Z27" s="6">
        <f t="shared" si="20"/>
        <v>0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112518.51851851854</v>
      </c>
    </row>
    <row r="28" spans="1:34" ht="34.5" customHeight="1" thickBot="1" x14ac:dyDescent="0.3">
      <c r="A28" s="30">
        <f t="shared" si="4"/>
        <v>22</v>
      </c>
      <c r="B28" s="29" t="s">
        <v>37</v>
      </c>
      <c r="C28" s="23"/>
      <c r="D28" s="23"/>
      <c r="E28" s="23"/>
      <c r="F28" s="23"/>
      <c r="G28" s="23"/>
      <c r="H28" s="23"/>
      <c r="I28" s="66">
        <f>I27/(15*86400)</f>
        <v>0</v>
      </c>
      <c r="J28" s="43">
        <f>J27/(15*86400)</f>
        <v>0</v>
      </c>
      <c r="K28" s="66">
        <f t="shared" ref="K28:AF28" si="21">K27/(15*86400)</f>
        <v>0</v>
      </c>
      <c r="L28" s="43">
        <f t="shared" si="21"/>
        <v>0</v>
      </c>
      <c r="M28" s="66">
        <f t="shared" si="21"/>
        <v>0</v>
      </c>
      <c r="N28" s="43">
        <f t="shared" si="21"/>
        <v>0</v>
      </c>
      <c r="O28" s="66">
        <f t="shared" si="21"/>
        <v>0</v>
      </c>
      <c r="P28" s="43">
        <f t="shared" si="21"/>
        <v>0</v>
      </c>
      <c r="Q28" s="66">
        <f t="shared" si="21"/>
        <v>0</v>
      </c>
      <c r="R28" s="43">
        <f t="shared" si="21"/>
        <v>4.233094548595235E-2</v>
      </c>
      <c r="S28" s="66">
        <f t="shared" si="21"/>
        <v>3.8103947568968156E-4</v>
      </c>
      <c r="T28" s="43">
        <f t="shared" si="21"/>
        <v>4.233094548595235E-2</v>
      </c>
      <c r="U28" s="66">
        <f t="shared" si="21"/>
        <v>3.8103947568968156E-4</v>
      </c>
      <c r="V28" s="43">
        <f t="shared" si="21"/>
        <v>3.4547579129197794E-4</v>
      </c>
      <c r="W28" s="66">
        <f t="shared" si="21"/>
        <v>3.8103947568968156E-4</v>
      </c>
      <c r="X28" s="43">
        <f t="shared" si="21"/>
        <v>3.4547579129197794E-4</v>
      </c>
      <c r="Y28" s="66">
        <f t="shared" si="21"/>
        <v>3.2388355433622933E-4</v>
      </c>
      <c r="Z28" s="43">
        <f t="shared" si="21"/>
        <v>0</v>
      </c>
      <c r="AA28" s="66">
        <f t="shared" si="21"/>
        <v>0</v>
      </c>
      <c r="AB28" s="43">
        <f t="shared" si="21"/>
        <v>0</v>
      </c>
      <c r="AC28" s="66">
        <f t="shared" si="21"/>
        <v>0</v>
      </c>
      <c r="AD28" s="43">
        <f t="shared" si="21"/>
        <v>0</v>
      </c>
      <c r="AE28" s="66">
        <f t="shared" si="21"/>
        <v>0</v>
      </c>
      <c r="AF28" s="43">
        <f t="shared" si="21"/>
        <v>0</v>
      </c>
      <c r="AG28" s="66"/>
      <c r="AH28" s="43"/>
    </row>
  </sheetData>
  <mergeCells count="29">
    <mergeCell ref="AG24:AH26"/>
    <mergeCell ref="I17:N17"/>
    <mergeCell ref="O17:W17"/>
    <mergeCell ref="X17:Y17"/>
    <mergeCell ref="Z17:AF17"/>
    <mergeCell ref="S4:T4"/>
    <mergeCell ref="U4:V4"/>
    <mergeCell ref="W4:X4"/>
    <mergeCell ref="I4:J4"/>
    <mergeCell ref="K4:L4"/>
    <mergeCell ref="M4:N4"/>
    <mergeCell ref="O4:P4"/>
    <mergeCell ref="Q4:R4"/>
    <mergeCell ref="Y4:Z4"/>
    <mergeCell ref="AA4:AB4"/>
    <mergeCell ref="AC4:AD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AE4:AF4"/>
    <mergeCell ref="AG4:AH4"/>
  </mergeCells>
  <pageMargins left="0.7" right="0.7" top="0.75" bottom="0.75" header="0.3" footer="0.3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ტბისი-კუმისი</vt:lpstr>
      <vt:lpstr>ასურეთის</vt:lpstr>
      <vt:lpstr>ჯანდარა</vt:lpstr>
      <vt:lpstr>ავრანლო-გუმბათი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Tamaz Kereselidze</dc:creator>
  <cp:lastModifiedBy>Vazha Gvelesiani</cp:lastModifiedBy>
  <cp:lastPrinted>2024-10-01T09:24:37Z</cp:lastPrinted>
  <dcterms:created xsi:type="dcterms:W3CDTF">2015-06-05T18:17:20Z</dcterms:created>
  <dcterms:modified xsi:type="dcterms:W3CDTF">2025-12-30T06:43:38Z</dcterms:modified>
</cp:coreProperties>
</file>