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საპროგნოზო რეჟიმები ასათვირთი\დანართი N1 პროფილური მომხმარებელი 2026\ქვემო ქართლი\"/>
    </mc:Choice>
  </mc:AlternateContent>
  <xr:revisionPtr revIDLastSave="0" documentId="13_ncr:1_{C5BD764B-1BB9-4408-95E0-95D14A265F26}" xr6:coauthVersionLast="47" xr6:coauthVersionMax="47" xr10:uidLastSave="{00000000-0000-0000-0000-000000000000}"/>
  <bookViews>
    <workbookView xWindow="28680" yWindow="-30" windowWidth="29040" windowHeight="15720" activeTab="1" xr2:uid="{00000000-000D-0000-FFFF-FFFF00000000}"/>
  </bookViews>
  <sheets>
    <sheet name="ზემო მაგისტრალური" sheetId="7" r:id="rId1"/>
    <sheet name="ქვემო მაგისტრალური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8" i="7" l="1"/>
  <c r="AG18" i="7"/>
  <c r="J18" i="6"/>
  <c r="K18" i="6"/>
  <c r="L18" i="6"/>
  <c r="M18" i="6"/>
  <c r="Q18" i="6"/>
  <c r="AA18" i="6"/>
  <c r="AB18" i="6"/>
  <c r="AC18" i="6"/>
  <c r="AD18" i="6"/>
  <c r="AE18" i="6"/>
  <c r="AF18" i="6"/>
  <c r="I18" i="6"/>
  <c r="J18" i="7"/>
  <c r="K18" i="7"/>
  <c r="L18" i="7"/>
  <c r="M18" i="7"/>
  <c r="Q18" i="7"/>
  <c r="AA18" i="7"/>
  <c r="AB18" i="7"/>
  <c r="AC18" i="7"/>
  <c r="AD18" i="7"/>
  <c r="AE18" i="7"/>
  <c r="AF18" i="7"/>
  <c r="I18" i="7"/>
  <c r="AE23" i="7" l="1"/>
  <c r="AC23" i="7"/>
  <c r="AA23" i="7"/>
  <c r="Y23" i="7"/>
  <c r="W23" i="7"/>
  <c r="U23" i="7"/>
  <c r="S23" i="7"/>
  <c r="Q23" i="7"/>
  <c r="O23" i="7"/>
  <c r="M23" i="7"/>
  <c r="K23" i="7"/>
  <c r="I23" i="7"/>
  <c r="AF22" i="7"/>
  <c r="AD22" i="7"/>
  <c r="AB22" i="7"/>
  <c r="Z22" i="7"/>
  <c r="X22" i="7"/>
  <c r="V22" i="7"/>
  <c r="T22" i="7"/>
  <c r="R22" i="7"/>
  <c r="P22" i="7"/>
  <c r="N22" i="7"/>
  <c r="L22" i="7"/>
  <c r="J22" i="7"/>
  <c r="AF21" i="7"/>
  <c r="AD21" i="7"/>
  <c r="AB21" i="7"/>
  <c r="Z21" i="7"/>
  <c r="X21" i="7"/>
  <c r="V21" i="7"/>
  <c r="T21" i="7"/>
  <c r="R21" i="7"/>
  <c r="P21" i="7"/>
  <c r="N21" i="7"/>
  <c r="L21" i="7"/>
  <c r="J21" i="7"/>
  <c r="AF20" i="7"/>
  <c r="AD20" i="7"/>
  <c r="AB20" i="7"/>
  <c r="Z20" i="7"/>
  <c r="X20" i="7"/>
  <c r="V20" i="7"/>
  <c r="T20" i="7"/>
  <c r="R20" i="7"/>
  <c r="P20" i="7"/>
  <c r="N20" i="7"/>
  <c r="L20" i="7"/>
  <c r="J20" i="7"/>
  <c r="AF19" i="7"/>
  <c r="AD19" i="7"/>
  <c r="AB19" i="7"/>
  <c r="Z19" i="7"/>
  <c r="X19" i="7"/>
  <c r="V19" i="7"/>
  <c r="T19" i="7"/>
  <c r="R19" i="7"/>
  <c r="P19" i="7"/>
  <c r="P23" i="7" s="1"/>
  <c r="N19" i="7"/>
  <c r="L19" i="7"/>
  <c r="J19" i="7"/>
  <c r="AG16" i="7"/>
  <c r="D16" i="7"/>
  <c r="E16" i="7" s="1"/>
  <c r="G16" i="7" s="1"/>
  <c r="AG15" i="7"/>
  <c r="D15" i="7"/>
  <c r="E15" i="7" s="1"/>
  <c r="G15" i="7" s="1"/>
  <c r="AG14" i="7"/>
  <c r="D14" i="7"/>
  <c r="E14" i="7" s="1"/>
  <c r="G14" i="7" s="1"/>
  <c r="AG13" i="7"/>
  <c r="D13" i="7"/>
  <c r="E13" i="7" s="1"/>
  <c r="G13" i="7" s="1"/>
  <c r="AG12" i="7"/>
  <c r="D12" i="7"/>
  <c r="E12" i="7" s="1"/>
  <c r="G12" i="7" s="1"/>
  <c r="AG11" i="7"/>
  <c r="D11" i="7"/>
  <c r="E11" i="7" s="1"/>
  <c r="G11" i="7" s="1"/>
  <c r="AG10" i="7"/>
  <c r="D10" i="7"/>
  <c r="E10" i="7" s="1"/>
  <c r="G10" i="7" s="1"/>
  <c r="AG9" i="7"/>
  <c r="D9" i="7"/>
  <c r="E9" i="7" s="1"/>
  <c r="G9" i="7" s="1"/>
  <c r="AG8" i="7"/>
  <c r="D8" i="7"/>
  <c r="E8" i="7" s="1"/>
  <c r="G8" i="7" s="1"/>
  <c r="A8" i="7"/>
  <c r="A9" i="7" s="1"/>
  <c r="A10" i="7" s="1"/>
  <c r="A11" i="7" s="1"/>
  <c r="A12" i="7" s="1"/>
  <c r="A13" i="7" s="1"/>
  <c r="A14" i="7" s="1"/>
  <c r="A15" i="7" s="1"/>
  <c r="A16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G7" i="7"/>
  <c r="D7" i="7"/>
  <c r="E7" i="7" s="1"/>
  <c r="G7" i="7" s="1"/>
  <c r="B6" i="7"/>
  <c r="C6" i="7" s="1"/>
  <c r="D6" i="7" s="1"/>
  <c r="E6" i="7" s="1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V6" i="7" s="1"/>
  <c r="W6" i="7" s="1"/>
  <c r="X6" i="7" s="1"/>
  <c r="Y6" i="7" s="1"/>
  <c r="Z6" i="7" s="1"/>
  <c r="AA6" i="7" s="1"/>
  <c r="AB6" i="7" s="1"/>
  <c r="AC6" i="7" s="1"/>
  <c r="AD6" i="7" s="1"/>
  <c r="AE6" i="7" s="1"/>
  <c r="AF6" i="7" s="1"/>
  <c r="AG6" i="7" s="1"/>
  <c r="AH6" i="7" s="1"/>
  <c r="Z23" i="7" l="1"/>
  <c r="X23" i="7"/>
  <c r="J23" i="7"/>
  <c r="J27" i="7" s="1"/>
  <c r="J28" i="7" s="1"/>
  <c r="AD23" i="7"/>
  <c r="AD27" i="7" s="1"/>
  <c r="AD28" i="7" s="1"/>
  <c r="M27" i="7"/>
  <c r="M28" i="7" s="1"/>
  <c r="AE27" i="7"/>
  <c r="AE28" i="7" s="1"/>
  <c r="AF23" i="7"/>
  <c r="AF27" i="7" s="1"/>
  <c r="AF28" i="7" s="1"/>
  <c r="AA27" i="7"/>
  <c r="AA28" i="7" s="1"/>
  <c r="N23" i="7"/>
  <c r="V23" i="7"/>
  <c r="T23" i="7"/>
  <c r="K27" i="7"/>
  <c r="K28" i="7" s="1"/>
  <c r="R23" i="7"/>
  <c r="AC27" i="7"/>
  <c r="AC28" i="7" s="1"/>
  <c r="AB23" i="7"/>
  <c r="AB27" i="7" s="1"/>
  <c r="AB28" i="7" s="1"/>
  <c r="Q27" i="7"/>
  <c r="Q28" i="7" s="1"/>
  <c r="I27" i="7"/>
  <c r="I28" i="7" s="1"/>
  <c r="L23" i="7"/>
  <c r="L27" i="7" s="1"/>
  <c r="L28" i="7" s="1"/>
  <c r="T13" i="7"/>
  <c r="V13" i="7"/>
  <c r="W16" i="7"/>
  <c r="S16" i="7"/>
  <c r="U16" i="7"/>
  <c r="X8" i="7"/>
  <c r="V8" i="7"/>
  <c r="R8" i="7"/>
  <c r="T8" i="7"/>
  <c r="V14" i="7"/>
  <c r="S14" i="7"/>
  <c r="O14" i="7"/>
  <c r="R9" i="7"/>
  <c r="P9" i="7"/>
  <c r="P18" i="7" s="1"/>
  <c r="Z9" i="7"/>
  <c r="Z18" i="7" s="1"/>
  <c r="X15" i="7"/>
  <c r="Y15" i="7"/>
  <c r="Y18" i="7" s="1"/>
  <c r="V15" i="7"/>
  <c r="T15" i="7"/>
  <c r="O15" i="7"/>
  <c r="R15" i="7"/>
  <c r="P10" i="7"/>
  <c r="N10" i="7"/>
  <c r="N18" i="7" s="1"/>
  <c r="U11" i="7"/>
  <c r="W11" i="7"/>
  <c r="S11" i="7"/>
  <c r="S18" i="7" s="1"/>
  <c r="O11" i="7"/>
  <c r="O18" i="7" s="1"/>
  <c r="W7" i="7"/>
  <c r="V7" i="7"/>
  <c r="T7" i="7"/>
  <c r="X12" i="7"/>
  <c r="V12" i="7"/>
  <c r="T12" i="7"/>
  <c r="R12" i="7"/>
  <c r="O12" i="7"/>
  <c r="AE23" i="6"/>
  <c r="AC23" i="6"/>
  <c r="AA23" i="6"/>
  <c r="Y23" i="6"/>
  <c r="W23" i="6"/>
  <c r="U23" i="6"/>
  <c r="S23" i="6"/>
  <c r="Q23" i="6"/>
  <c r="O23" i="6"/>
  <c r="M23" i="6"/>
  <c r="K23" i="6"/>
  <c r="I23" i="6"/>
  <c r="AF22" i="6"/>
  <c r="AD22" i="6"/>
  <c r="AB22" i="6"/>
  <c r="Z22" i="6"/>
  <c r="X22" i="6"/>
  <c r="V22" i="6"/>
  <c r="T22" i="6"/>
  <c r="R22" i="6"/>
  <c r="P22" i="6"/>
  <c r="N22" i="6"/>
  <c r="L22" i="6"/>
  <c r="J22" i="6"/>
  <c r="AF21" i="6"/>
  <c r="AD21" i="6"/>
  <c r="AB21" i="6"/>
  <c r="Z21" i="6"/>
  <c r="X21" i="6"/>
  <c r="V21" i="6"/>
  <c r="T21" i="6"/>
  <c r="R21" i="6"/>
  <c r="P21" i="6"/>
  <c r="N21" i="6"/>
  <c r="L21" i="6"/>
  <c r="J21" i="6"/>
  <c r="AF20" i="6"/>
  <c r="AD20" i="6"/>
  <c r="AB20" i="6"/>
  <c r="Z20" i="6"/>
  <c r="X20" i="6"/>
  <c r="V20" i="6"/>
  <c r="T20" i="6"/>
  <c r="R20" i="6"/>
  <c r="P20" i="6"/>
  <c r="N20" i="6"/>
  <c r="L20" i="6"/>
  <c r="J20" i="6"/>
  <c r="AF19" i="6"/>
  <c r="AD19" i="6"/>
  <c r="AB19" i="6"/>
  <c r="Z19" i="6"/>
  <c r="X19" i="6"/>
  <c r="V19" i="6"/>
  <c r="T19" i="6"/>
  <c r="R19" i="6"/>
  <c r="P19" i="6"/>
  <c r="N19" i="6"/>
  <c r="L19" i="6"/>
  <c r="J19" i="6"/>
  <c r="AG16" i="6"/>
  <c r="D16" i="6"/>
  <c r="E16" i="6" s="1"/>
  <c r="G16" i="6" s="1"/>
  <c r="AG15" i="6"/>
  <c r="D15" i="6"/>
  <c r="E15" i="6" s="1"/>
  <c r="G15" i="6" s="1"/>
  <c r="AG14" i="6"/>
  <c r="D14" i="6"/>
  <c r="E14" i="6" s="1"/>
  <c r="G14" i="6" s="1"/>
  <c r="AG13" i="6"/>
  <c r="D13" i="6"/>
  <c r="E13" i="6" s="1"/>
  <c r="G13" i="6" s="1"/>
  <c r="AG12" i="6"/>
  <c r="D12" i="6"/>
  <c r="E12" i="6" s="1"/>
  <c r="G12" i="6" s="1"/>
  <c r="AG11" i="6"/>
  <c r="D11" i="6"/>
  <c r="E11" i="6" s="1"/>
  <c r="G11" i="6" s="1"/>
  <c r="AG10" i="6"/>
  <c r="D10" i="6"/>
  <c r="E10" i="6" s="1"/>
  <c r="G10" i="6" s="1"/>
  <c r="AG9" i="6"/>
  <c r="D9" i="6"/>
  <c r="E9" i="6" s="1"/>
  <c r="G9" i="6" s="1"/>
  <c r="AG8" i="6"/>
  <c r="D8" i="6"/>
  <c r="E8" i="6" s="1"/>
  <c r="G8" i="6" s="1"/>
  <c r="A8" i="6"/>
  <c r="A9" i="6" s="1"/>
  <c r="A10" i="6" s="1"/>
  <c r="A11" i="6" s="1"/>
  <c r="A12" i="6" s="1"/>
  <c r="A13" i="6" s="1"/>
  <c r="A14" i="6" s="1"/>
  <c r="A15" i="6" s="1"/>
  <c r="A16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G7" i="6"/>
  <c r="D7" i="6"/>
  <c r="E7" i="6" s="1"/>
  <c r="G7" i="6" s="1"/>
  <c r="B6" i="6"/>
  <c r="C6" i="6" s="1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V6" i="6" s="1"/>
  <c r="W6" i="6" s="1"/>
  <c r="X6" i="6" s="1"/>
  <c r="Y6" i="6" s="1"/>
  <c r="Z6" i="6" s="1"/>
  <c r="AA6" i="6" s="1"/>
  <c r="AB6" i="6" s="1"/>
  <c r="AC6" i="6" s="1"/>
  <c r="AD6" i="6" s="1"/>
  <c r="AE6" i="6" s="1"/>
  <c r="AF6" i="6" s="1"/>
  <c r="AG6" i="6" s="1"/>
  <c r="AH6" i="6" s="1"/>
  <c r="W18" i="7" l="1"/>
  <c r="W27" i="7" s="1"/>
  <c r="W28" i="7" s="1"/>
  <c r="V18" i="7"/>
  <c r="V27" i="7" s="1"/>
  <c r="V28" i="7" s="1"/>
  <c r="U18" i="7"/>
  <c r="U27" i="7" s="1"/>
  <c r="U28" i="7" s="1"/>
  <c r="R18" i="7"/>
  <c r="R27" i="7" s="1"/>
  <c r="R28" i="7" s="1"/>
  <c r="T18" i="7"/>
  <c r="T27" i="7" s="1"/>
  <c r="T28" i="7" s="1"/>
  <c r="X18" i="7"/>
  <c r="L23" i="6"/>
  <c r="L27" i="6" s="1"/>
  <c r="L28" i="6" s="1"/>
  <c r="S27" i="7"/>
  <c r="S28" i="7" s="1"/>
  <c r="P27" i="7"/>
  <c r="P28" i="7" s="1"/>
  <c r="X27" i="7"/>
  <c r="X28" i="7" s="1"/>
  <c r="O27" i="7"/>
  <c r="O28" i="7" s="1"/>
  <c r="T23" i="6"/>
  <c r="Z27" i="7"/>
  <c r="Z28" i="7" s="1"/>
  <c r="Y27" i="7"/>
  <c r="Y28" i="7" s="1"/>
  <c r="R23" i="6"/>
  <c r="X23" i="6"/>
  <c r="P23" i="6"/>
  <c r="AB23" i="6"/>
  <c r="AB27" i="6" s="1"/>
  <c r="AB28" i="6" s="1"/>
  <c r="AH14" i="7"/>
  <c r="AH12" i="7"/>
  <c r="AH16" i="7"/>
  <c r="AH10" i="7"/>
  <c r="AH11" i="7"/>
  <c r="AH7" i="7"/>
  <c r="AH15" i="7"/>
  <c r="AH8" i="7"/>
  <c r="AH9" i="7"/>
  <c r="AH13" i="7"/>
  <c r="K27" i="6"/>
  <c r="K28" i="6" s="1"/>
  <c r="AG18" i="6"/>
  <c r="AF23" i="6"/>
  <c r="AF27" i="6" s="1"/>
  <c r="AF28" i="6" s="1"/>
  <c r="AA27" i="6"/>
  <c r="AA28" i="6" s="1"/>
  <c r="J23" i="6"/>
  <c r="J27" i="6" s="1"/>
  <c r="J28" i="6" s="1"/>
  <c r="M27" i="6"/>
  <c r="M28" i="6" s="1"/>
  <c r="Q27" i="6"/>
  <c r="Q28" i="6" s="1"/>
  <c r="V23" i="6"/>
  <c r="AC27" i="6"/>
  <c r="AC28" i="6" s="1"/>
  <c r="Z23" i="6"/>
  <c r="N23" i="6"/>
  <c r="AE27" i="6"/>
  <c r="AE28" i="6" s="1"/>
  <c r="AD23" i="6"/>
  <c r="AD27" i="6" s="1"/>
  <c r="AD28" i="6" s="1"/>
  <c r="X8" i="6"/>
  <c r="X18" i="6" s="1"/>
  <c r="V8" i="6"/>
  <c r="T8" i="6"/>
  <c r="R8" i="6"/>
  <c r="V14" i="6"/>
  <c r="O14" i="6"/>
  <c r="S14" i="6"/>
  <c r="S11" i="6"/>
  <c r="S18" i="6" s="1"/>
  <c r="O11" i="6"/>
  <c r="W11" i="6"/>
  <c r="U11" i="6"/>
  <c r="U18" i="6" s="1"/>
  <c r="Z9" i="6"/>
  <c r="Z18" i="6" s="1"/>
  <c r="R9" i="6"/>
  <c r="P9" i="6"/>
  <c r="P18" i="6" s="1"/>
  <c r="V15" i="6"/>
  <c r="T15" i="6"/>
  <c r="R15" i="6"/>
  <c r="O15" i="6"/>
  <c r="Y15" i="6"/>
  <c r="X15" i="6"/>
  <c r="V12" i="6"/>
  <c r="T12" i="6"/>
  <c r="X12" i="6"/>
  <c r="R12" i="6"/>
  <c r="O12" i="6"/>
  <c r="V7" i="6"/>
  <c r="T7" i="6"/>
  <c r="W7" i="6"/>
  <c r="W16" i="6"/>
  <c r="U16" i="6"/>
  <c r="S16" i="6"/>
  <c r="V13" i="6"/>
  <c r="T13" i="6"/>
  <c r="P10" i="6"/>
  <c r="N10" i="6"/>
  <c r="N18" i="6" s="1"/>
  <c r="I27" i="6"/>
  <c r="W18" i="6" l="1"/>
  <c r="R18" i="6"/>
  <c r="V18" i="6"/>
  <c r="T18" i="6"/>
  <c r="O18" i="6"/>
  <c r="O27" i="6" s="1"/>
  <c r="O28" i="6" s="1"/>
  <c r="Y18" i="6"/>
  <c r="Y27" i="6" s="1"/>
  <c r="Y28" i="6" s="1"/>
  <c r="AH16" i="6"/>
  <c r="N27" i="7"/>
  <c r="Z27" i="6"/>
  <c r="Z28" i="6" s="1"/>
  <c r="AH13" i="6"/>
  <c r="I28" i="6"/>
  <c r="P27" i="6"/>
  <c r="P28" i="6" s="1"/>
  <c r="AH9" i="6"/>
  <c r="AH14" i="6"/>
  <c r="AH10" i="6"/>
  <c r="W27" i="6"/>
  <c r="W28" i="6" s="1"/>
  <c r="AH7" i="6"/>
  <c r="T27" i="6"/>
  <c r="T28" i="6" s="1"/>
  <c r="U27" i="6"/>
  <c r="U28" i="6" s="1"/>
  <c r="R27" i="6"/>
  <c r="R28" i="6" s="1"/>
  <c r="AH8" i="6"/>
  <c r="V27" i="6"/>
  <c r="V28" i="6" s="1"/>
  <c r="AH15" i="6"/>
  <c r="AH12" i="6"/>
  <c r="AH11" i="6"/>
  <c r="S27" i="6"/>
  <c r="S28" i="6" s="1"/>
  <c r="X27" i="6"/>
  <c r="X28" i="6" s="1"/>
  <c r="N28" i="7" l="1"/>
  <c r="AH27" i="7"/>
  <c r="N27" i="6"/>
  <c r="AH18" i="6"/>
  <c r="N28" i="6" l="1"/>
  <c r="AH27" i="6"/>
</calcChain>
</file>

<file path=xl/sharedStrings.xml><?xml version="1.0" encoding="utf-8"?>
<sst xmlns="http://schemas.openxmlformats.org/spreadsheetml/2006/main" count="152" uniqueCount="55">
  <si>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</si>
  <si>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</si>
  <si>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</si>
  <si>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</si>
  <si>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</si>
  <si>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</si>
  <si>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</si>
  <si>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</si>
  <si>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</si>
  <si>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</si>
  <si>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</si>
  <si>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</si>
  <si>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</si>
  <si>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</si>
  <si>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</si>
  <si>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</si>
  <si>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</si>
  <si>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</si>
  <si>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</si>
  <si>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</si>
  <si>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</si>
  <si>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</si>
  <si>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</si>
  <si>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</si>
  <si>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</si>
  <si>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</si>
  <si>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</si>
  <si>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</si>
  <si>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</si>
  <si>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</si>
  <si>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</si>
  <si>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</si>
  <si>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</si>
  <si>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</si>
  <si>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</si>
  <si>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</si>
  <si>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</si>
  <si>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</si>
  <si>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</si>
  <si>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</si>
  <si>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</si>
  <si>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</si>
  <si>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</si>
  <si>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</si>
  <si>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</si>
  <si>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ქვეზონა-მცხეთა,ფართობები რომლებიც ირწყვება სამგორის სარწყავი სისტემის ზედა არხით</t>
    </r>
  </si>
  <si>
    <t>სისტემის გაჩერების რეჟიმი</t>
  </si>
  <si>
    <t xml:space="preserve"> სისტემის გაჩერების პერიოდი</t>
  </si>
  <si>
    <t>სისტემის საირიგაციო პერიოდი</t>
  </si>
  <si>
    <r>
      <t xml:space="preserve">ტბორის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</si>
  <si>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</si>
  <si>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</si>
  <si>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ზემო მაგისტრალის არხი</t>
  </si>
  <si>
    <t>ქვემო მაგისტრალის არხი</t>
  </si>
  <si>
    <t>ეხებათ პირველი კატეგორიის დეფიციტი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</si>
</sst>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  <font>
      <sz val="11"/>
      <color theme="1"/>
      <name val="Calibri"/>
      <family val="2"/>
      <scheme val="minor"/>
    </font>
    <font>
      <b/>
      <sz val="20"/>
      <color theme="1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49" fontId="2" fillId="3" borderId="26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43" fontId="4" fillId="0" borderId="39" xfId="1" applyFont="1" applyFill="1" applyBorder="1" applyAlignment="1">
      <alignment horizontal="center" vertical="center" wrapText="1"/>
    </xf>
    <xf numFmtId="43" fontId="1" fillId="0" borderId="39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1" fillId="0" borderId="0" xfId="1" applyFont="1"/>
    <xf numFmtId="43" fontId="1" fillId="0" borderId="0" xfId="0" applyNumberFormat="1" applyFont="1"/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6" borderId="40" xfId="0" applyFont="1" applyFill="1" applyBorder="1" applyAlignment="1">
      <alignment horizontal="center" vertical="center"/>
    </xf>
    <xf numFmtId="0" fontId="10" fillId="6" borderId="41" xfId="0" applyFont="1" applyFill="1" applyBorder="1" applyAlignment="1">
      <alignment horizontal="center" vertical="center"/>
    </xf>
    <xf numFmtId="0" fontId="10" fillId="7" borderId="32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80749-229A-4B62-BDA1-1AA17F9811A8}">
  <dimension ref="A1:AH34"/>
  <sheetViews>
    <sheetView zoomScale="55" zoomScaleNormal="55" workbookViewId="0">
      <selection activeCell="I25" sqref="I25:AF25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2.5703125" style="2" bestFit="1" customWidth="1"/>
    <col min="13" max="13" width="13" style="1" bestFit="1" customWidth="1"/>
    <col min="14" max="14" width="12.5703125" style="1" bestFit="1" customWidth="1"/>
    <col min="15" max="15" width="16.5703125" style="1" bestFit="1" customWidth="1"/>
    <col min="16" max="18" width="17.7109375" style="1" bestFit="1" customWidth="1"/>
    <col min="19" max="20" width="19.140625" style="1" bestFit="1" customWidth="1"/>
    <col min="21" max="21" width="17.28515625" style="1" bestFit="1" customWidth="1"/>
    <col min="22" max="22" width="16.85546875" style="1" bestFit="1" customWidth="1"/>
    <col min="23" max="24" width="19.140625" style="1" bestFit="1" customWidth="1"/>
    <col min="25" max="26" width="17.7109375" style="1" bestFit="1" customWidth="1"/>
    <col min="27" max="27" width="17.7109375" style="1" customWidth="1"/>
    <col min="28" max="30" width="17.7109375" style="1" bestFit="1" customWidth="1"/>
    <col min="31" max="32" width="13" style="1" bestFit="1" customWidth="1"/>
    <col min="33" max="33" width="25.5703125" style="2" bestFit="1" customWidth="1"/>
    <col min="34" max="34" width="21.85546875" style="2" bestFit="1" customWidth="1"/>
    <col min="35" max="16384" width="9.140625" style="1"/>
  </cols>
  <sheetData>
    <row r="1" spans="1:34" ht="19.5" x14ac:dyDescent="0.35">
      <c r="A1" s="87" t="s">
        <v>52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18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18.75" thickBot="1" x14ac:dyDescent="0.3">
      <c r="A3" s="93" t="s">
        <v>45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18.75" thickBot="1" x14ac:dyDescent="0.3">
      <c r="A4" s="96" t="s">
        <v>1</v>
      </c>
      <c r="B4" s="98" t="s">
        <v>2</v>
      </c>
      <c r="C4" s="98" t="s">
        <v>3</v>
      </c>
      <c r="D4" s="100" t="s">
        <v>26</v>
      </c>
      <c r="E4" s="100" t="s">
        <v>27</v>
      </c>
      <c r="F4" s="100" t="s">
        <v>28</v>
      </c>
      <c r="G4" s="100" t="s">
        <v>29</v>
      </c>
      <c r="H4" s="100" t="s">
        <v>38</v>
      </c>
      <c r="I4" s="102" t="s">
        <v>40</v>
      </c>
      <c r="J4" s="103"/>
      <c r="K4" s="102" t="s">
        <v>39</v>
      </c>
      <c r="L4" s="104"/>
      <c r="M4" s="105" t="s">
        <v>4</v>
      </c>
      <c r="N4" s="106"/>
      <c r="O4" s="105" t="s">
        <v>5</v>
      </c>
      <c r="P4" s="106"/>
      <c r="Q4" s="105" t="s">
        <v>6</v>
      </c>
      <c r="R4" s="106"/>
      <c r="S4" s="105" t="s">
        <v>7</v>
      </c>
      <c r="T4" s="106"/>
      <c r="U4" s="105" t="s">
        <v>8</v>
      </c>
      <c r="V4" s="106"/>
      <c r="W4" s="105" t="s">
        <v>9</v>
      </c>
      <c r="X4" s="106"/>
      <c r="Y4" s="105" t="s">
        <v>10</v>
      </c>
      <c r="Z4" s="106"/>
      <c r="AA4" s="105" t="s">
        <v>11</v>
      </c>
      <c r="AB4" s="106"/>
      <c r="AC4" s="105" t="s">
        <v>41</v>
      </c>
      <c r="AD4" s="106"/>
      <c r="AE4" s="105" t="s">
        <v>12</v>
      </c>
      <c r="AF4" s="106"/>
      <c r="AG4" s="107" t="s">
        <v>42</v>
      </c>
      <c r="AH4" s="108"/>
    </row>
    <row r="5" spans="1:34" ht="48" customHeight="1" thickBot="1" x14ac:dyDescent="0.3">
      <c r="A5" s="97"/>
      <c r="B5" s="99"/>
      <c r="C5" s="99"/>
      <c r="D5" s="99"/>
      <c r="E5" s="99"/>
      <c r="F5" s="101"/>
      <c r="G5" s="99"/>
      <c r="H5" s="101"/>
      <c r="I5" s="22" t="s">
        <v>13</v>
      </c>
      <c r="J5" s="23" t="s">
        <v>14</v>
      </c>
      <c r="K5" s="22" t="s">
        <v>13</v>
      </c>
      <c r="L5" s="24" t="s">
        <v>14</v>
      </c>
      <c r="M5" s="22" t="s">
        <v>13</v>
      </c>
      <c r="N5" s="23" t="s">
        <v>14</v>
      </c>
      <c r="O5" s="22" t="s">
        <v>13</v>
      </c>
      <c r="P5" s="23" t="s">
        <v>15</v>
      </c>
      <c r="Q5" s="22" t="s">
        <v>13</v>
      </c>
      <c r="R5" s="28" t="s">
        <v>14</v>
      </c>
      <c r="S5" s="22" t="s">
        <v>13</v>
      </c>
      <c r="T5" s="23" t="s">
        <v>15</v>
      </c>
      <c r="U5" s="22" t="s">
        <v>13</v>
      </c>
      <c r="V5" s="23" t="s">
        <v>14</v>
      </c>
      <c r="W5" s="22" t="s">
        <v>13</v>
      </c>
      <c r="X5" s="23" t="s">
        <v>14</v>
      </c>
      <c r="Y5" s="22" t="s">
        <v>13</v>
      </c>
      <c r="Z5" s="23" t="s">
        <v>15</v>
      </c>
      <c r="AA5" s="22" t="s">
        <v>13</v>
      </c>
      <c r="AB5" s="23" t="s">
        <v>14</v>
      </c>
      <c r="AC5" s="22" t="s">
        <v>13</v>
      </c>
      <c r="AD5" s="23" t="s">
        <v>15</v>
      </c>
      <c r="AE5" s="22" t="s">
        <v>13</v>
      </c>
      <c r="AF5" s="23" t="s">
        <v>14</v>
      </c>
      <c r="AG5" s="47" t="s">
        <v>43</v>
      </c>
      <c r="AH5" s="47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7.5" customHeight="1" x14ac:dyDescent="0.25">
      <c r="A7" s="38">
        <v>1</v>
      </c>
      <c r="B7" s="29" t="s">
        <v>16</v>
      </c>
      <c r="C7" s="30">
        <v>1235</v>
      </c>
      <c r="D7" s="30">
        <f>C7/86.4</f>
        <v>14.293981481481481</v>
      </c>
      <c r="E7" s="30">
        <f>D7/15</f>
        <v>0.95293209876543206</v>
      </c>
      <c r="F7" s="30">
        <v>113.16</v>
      </c>
      <c r="G7" s="30">
        <f>E7*F7</f>
        <v>107.83379629629628</v>
      </c>
      <c r="H7" s="30">
        <v>3</v>
      </c>
      <c r="I7" s="65"/>
      <c r="J7" s="32"/>
      <c r="K7" s="31"/>
      <c r="L7" s="32"/>
      <c r="M7" s="59"/>
      <c r="N7" s="58"/>
      <c r="O7" s="59"/>
      <c r="P7" s="58"/>
      <c r="Q7" s="59"/>
      <c r="R7" s="58"/>
      <c r="S7" s="59"/>
      <c r="T7" s="34">
        <f>G7*16*86.4</f>
        <v>149069.44</v>
      </c>
      <c r="U7" s="59"/>
      <c r="V7" s="34">
        <f>G7*16*86.4</f>
        <v>149069.44</v>
      </c>
      <c r="W7" s="33">
        <f>G7*15*86.4</f>
        <v>139752.6</v>
      </c>
      <c r="X7" s="58"/>
      <c r="Y7" s="59"/>
      <c r="Z7" s="58"/>
      <c r="AA7" s="59"/>
      <c r="AB7" s="58"/>
      <c r="AC7" s="36"/>
      <c r="AD7" s="35"/>
      <c r="AE7" s="36"/>
      <c r="AF7" s="35"/>
      <c r="AG7" s="53">
        <f>F7*H7</f>
        <v>339.48</v>
      </c>
      <c r="AH7" s="48">
        <f>I7+J7+K7+L7+M7+N7+O7+P7+Q7+R7+S7+T7+U7+V7+W7+X7+Y7+Z7+AA7+AB7+AC7+AD7+AE7+AF7</f>
        <v>437891.48</v>
      </c>
    </row>
    <row r="8" spans="1:34" ht="37.5" customHeight="1" x14ac:dyDescent="0.25">
      <c r="A8" s="27">
        <f>A7+1</f>
        <v>2</v>
      </c>
      <c r="B8" s="25" t="s">
        <v>17</v>
      </c>
      <c r="C8" s="17">
        <v>1235</v>
      </c>
      <c r="D8" s="17">
        <f t="shared" ref="D8:D16" si="1">C8/86.4</f>
        <v>14.293981481481481</v>
      </c>
      <c r="E8" s="17">
        <f t="shared" ref="E8:E16" si="2">D8/15</f>
        <v>0.95293209876543206</v>
      </c>
      <c r="F8" s="17">
        <v>499.46</v>
      </c>
      <c r="G8" s="17">
        <f t="shared" ref="G8:G16" si="3">E8*F8</f>
        <v>475.9514660493827</v>
      </c>
      <c r="H8" s="17">
        <v>4</v>
      </c>
      <c r="I8" s="66"/>
      <c r="J8" s="4"/>
      <c r="K8" s="3"/>
      <c r="L8" s="4"/>
      <c r="M8" s="61"/>
      <c r="N8" s="60"/>
      <c r="O8" s="61"/>
      <c r="P8" s="60"/>
      <c r="Q8" s="61"/>
      <c r="R8" s="14">
        <f>G8*16*86.4</f>
        <v>657955.30666666664</v>
      </c>
      <c r="S8" s="61"/>
      <c r="T8" s="14">
        <f>G8*16*86.4</f>
        <v>657955.30666666664</v>
      </c>
      <c r="U8" s="61"/>
      <c r="V8" s="14">
        <f>G8*16*86.4</f>
        <v>657955.30666666664</v>
      </c>
      <c r="W8" s="61"/>
      <c r="X8" s="14">
        <f>G8*16*86.4</f>
        <v>657955.30666666664</v>
      </c>
      <c r="Y8" s="61"/>
      <c r="Z8" s="60"/>
      <c r="AA8" s="61"/>
      <c r="AB8" s="60"/>
      <c r="AC8" s="12"/>
      <c r="AD8" s="13"/>
      <c r="AE8" s="12"/>
      <c r="AF8" s="13"/>
      <c r="AG8" s="16">
        <f>F8*H8</f>
        <v>1997.84</v>
      </c>
      <c r="AH8" s="49">
        <f>I8+J8+K8+L8+M8+N8+O8+P8+Q8+R8+S8+T8+U8+V8+W8+X8+Y8+Z8+AA8+AB8+AC8+AD8+AE8+AF8</f>
        <v>2631821.2266666666</v>
      </c>
    </row>
    <row r="9" spans="1:34" ht="37.5" customHeight="1" x14ac:dyDescent="0.25">
      <c r="A9" s="27">
        <f t="shared" ref="A9:A28" si="4">A8+1</f>
        <v>3</v>
      </c>
      <c r="B9" s="25" t="s">
        <v>18</v>
      </c>
      <c r="C9" s="17">
        <v>1411</v>
      </c>
      <c r="D9" s="17">
        <f t="shared" si="1"/>
        <v>16.331018518518519</v>
      </c>
      <c r="E9" s="17">
        <f t="shared" si="2"/>
        <v>1.0887345679012346</v>
      </c>
      <c r="F9" s="17"/>
      <c r="G9" s="17">
        <f t="shared" si="3"/>
        <v>0</v>
      </c>
      <c r="H9" s="17">
        <v>3</v>
      </c>
      <c r="I9" s="66"/>
      <c r="J9" s="4"/>
      <c r="K9" s="3"/>
      <c r="L9" s="4"/>
      <c r="M9" s="61"/>
      <c r="N9" s="60"/>
      <c r="O9" s="61"/>
      <c r="P9" s="14">
        <f>G9*16*86.4</f>
        <v>0</v>
      </c>
      <c r="Q9" s="61"/>
      <c r="R9" s="14">
        <f>G9*16*86.4</f>
        <v>0</v>
      </c>
      <c r="S9" s="61"/>
      <c r="T9" s="60"/>
      <c r="U9" s="61"/>
      <c r="V9" s="60"/>
      <c r="W9" s="61"/>
      <c r="X9" s="60"/>
      <c r="Y9" s="61"/>
      <c r="Z9" s="14">
        <f>G9*16*86.4</f>
        <v>0</v>
      </c>
      <c r="AA9" s="61"/>
      <c r="AB9" s="60"/>
      <c r="AC9" s="12"/>
      <c r="AD9" s="13"/>
      <c r="AE9" s="12"/>
      <c r="AF9" s="13"/>
      <c r="AG9" s="16">
        <f t="shared" ref="AG9:AG15" si="5">F9*H9</f>
        <v>0</v>
      </c>
      <c r="AH9" s="49">
        <f t="shared" ref="AH9:AH16" si="6">I9+J9+K9+L9+M9+N9+O9+P9+Q9+R9+S9+T9+U9+V9+W9+X9+Y9+Z9+AA9+AB9+AC9+AD9+AE9+AF9</f>
        <v>0</v>
      </c>
    </row>
    <row r="10" spans="1:34" ht="37.5" customHeight="1" x14ac:dyDescent="0.25">
      <c r="A10" s="27">
        <f t="shared" si="4"/>
        <v>4</v>
      </c>
      <c r="B10" s="25" t="s">
        <v>19</v>
      </c>
      <c r="C10" s="17">
        <v>1411</v>
      </c>
      <c r="D10" s="17">
        <f t="shared" si="1"/>
        <v>16.331018518518519</v>
      </c>
      <c r="E10" s="17">
        <f t="shared" si="2"/>
        <v>1.0887345679012346</v>
      </c>
      <c r="F10" s="17">
        <v>0.45</v>
      </c>
      <c r="G10" s="17">
        <f t="shared" si="3"/>
        <v>0.48993055555555559</v>
      </c>
      <c r="H10" s="17">
        <v>2</v>
      </c>
      <c r="I10" s="66"/>
      <c r="J10" s="4"/>
      <c r="K10" s="3"/>
      <c r="L10" s="4"/>
      <c r="M10" s="61"/>
      <c r="N10" s="14">
        <f>G10*16*86.4</f>
        <v>677.28000000000009</v>
      </c>
      <c r="O10" s="61"/>
      <c r="P10" s="14">
        <f>G10*16*86.4</f>
        <v>677.28000000000009</v>
      </c>
      <c r="Q10" s="61"/>
      <c r="R10" s="60"/>
      <c r="S10" s="61"/>
      <c r="T10" s="60"/>
      <c r="U10" s="61"/>
      <c r="V10" s="60"/>
      <c r="W10" s="61"/>
      <c r="X10" s="60"/>
      <c r="Y10" s="61"/>
      <c r="Z10" s="60"/>
      <c r="AA10" s="61"/>
      <c r="AB10" s="60"/>
      <c r="AC10" s="12"/>
      <c r="AD10" s="13"/>
      <c r="AE10" s="12"/>
      <c r="AF10" s="13"/>
      <c r="AG10" s="16">
        <f t="shared" si="5"/>
        <v>0.9</v>
      </c>
      <c r="AH10" s="49">
        <f t="shared" si="6"/>
        <v>1354.5600000000002</v>
      </c>
    </row>
    <row r="11" spans="1:34" ht="37.5" customHeight="1" x14ac:dyDescent="0.25">
      <c r="A11" s="27">
        <f t="shared" si="4"/>
        <v>5</v>
      </c>
      <c r="B11" s="25" t="s">
        <v>20</v>
      </c>
      <c r="C11" s="17">
        <v>1411</v>
      </c>
      <c r="D11" s="17">
        <f t="shared" si="1"/>
        <v>16.331018518518519</v>
      </c>
      <c r="E11" s="17">
        <f t="shared" si="2"/>
        <v>1.0887345679012346</v>
      </c>
      <c r="F11" s="17">
        <v>3277.33</v>
      </c>
      <c r="G11" s="17">
        <f t="shared" si="3"/>
        <v>3568.1424614197531</v>
      </c>
      <c r="H11" s="17">
        <v>4</v>
      </c>
      <c r="I11" s="66"/>
      <c r="J11" s="4"/>
      <c r="K11" s="3"/>
      <c r="L11" s="4"/>
      <c r="M11" s="61"/>
      <c r="N11" s="60"/>
      <c r="O11" s="15">
        <f>G11*15*86.4</f>
        <v>4624312.63</v>
      </c>
      <c r="P11" s="60"/>
      <c r="Q11" s="61"/>
      <c r="R11" s="60"/>
      <c r="S11" s="15">
        <f>G11*15*86.4</f>
        <v>4624312.63</v>
      </c>
      <c r="T11" s="60"/>
      <c r="U11" s="15">
        <f>G11*15*86.4</f>
        <v>4624312.63</v>
      </c>
      <c r="V11" s="60"/>
      <c r="W11" s="15">
        <f>G11*15*86.4</f>
        <v>4624312.63</v>
      </c>
      <c r="X11" s="60"/>
      <c r="Y11" s="61"/>
      <c r="Z11" s="60"/>
      <c r="AA11" s="61"/>
      <c r="AB11" s="60"/>
      <c r="AC11" s="12"/>
      <c r="AD11" s="13"/>
      <c r="AE11" s="12"/>
      <c r="AF11" s="13"/>
      <c r="AG11" s="16">
        <f t="shared" si="5"/>
        <v>13109.32</v>
      </c>
      <c r="AH11" s="49">
        <f t="shared" si="6"/>
        <v>18497250.52</v>
      </c>
    </row>
    <row r="12" spans="1:34" ht="37.5" customHeight="1" x14ac:dyDescent="0.25">
      <c r="A12" s="27">
        <f t="shared" si="4"/>
        <v>6</v>
      </c>
      <c r="B12" s="25" t="s">
        <v>21</v>
      </c>
      <c r="C12" s="17">
        <v>1235</v>
      </c>
      <c r="D12" s="17">
        <f t="shared" si="1"/>
        <v>14.293981481481481</v>
      </c>
      <c r="E12" s="17">
        <f t="shared" si="2"/>
        <v>0.95293209876543206</v>
      </c>
      <c r="F12" s="17">
        <v>118.89</v>
      </c>
      <c r="G12" s="17">
        <f t="shared" si="3"/>
        <v>113.29409722222222</v>
      </c>
      <c r="H12" s="17">
        <v>5</v>
      </c>
      <c r="I12" s="66"/>
      <c r="J12" s="4"/>
      <c r="K12" s="3"/>
      <c r="L12" s="4"/>
      <c r="M12" s="61"/>
      <c r="N12" s="60"/>
      <c r="O12" s="15">
        <f>G12*15*86.4</f>
        <v>146829.15</v>
      </c>
      <c r="P12" s="60"/>
      <c r="Q12" s="61"/>
      <c r="R12" s="14">
        <f>G12*16*86.4</f>
        <v>156617.76</v>
      </c>
      <c r="S12" s="61"/>
      <c r="T12" s="14">
        <f>G12*16*86.4</f>
        <v>156617.76</v>
      </c>
      <c r="U12" s="61"/>
      <c r="V12" s="14">
        <f>G12*16*86.4</f>
        <v>156617.76</v>
      </c>
      <c r="W12" s="61"/>
      <c r="X12" s="14">
        <f>G12*16*86.4</f>
        <v>156617.76</v>
      </c>
      <c r="Y12" s="61"/>
      <c r="Z12" s="60"/>
      <c r="AA12" s="61"/>
      <c r="AB12" s="60"/>
      <c r="AC12" s="12"/>
      <c r="AD12" s="13"/>
      <c r="AE12" s="12"/>
      <c r="AF12" s="13"/>
      <c r="AG12" s="16">
        <f t="shared" si="5"/>
        <v>594.45000000000005</v>
      </c>
      <c r="AH12" s="49">
        <f t="shared" si="6"/>
        <v>773300.19000000006</v>
      </c>
    </row>
    <row r="13" spans="1:34" ht="37.5" customHeight="1" x14ac:dyDescent="0.25">
      <c r="A13" s="27">
        <f t="shared" si="4"/>
        <v>7</v>
      </c>
      <c r="B13" s="25" t="s">
        <v>22</v>
      </c>
      <c r="C13" s="17">
        <v>1411</v>
      </c>
      <c r="D13" s="17">
        <f t="shared" si="1"/>
        <v>16.331018518518519</v>
      </c>
      <c r="E13" s="17">
        <f t="shared" si="2"/>
        <v>1.0887345679012346</v>
      </c>
      <c r="F13" s="17">
        <v>3</v>
      </c>
      <c r="G13" s="17">
        <f t="shared" si="3"/>
        <v>3.2662037037037037</v>
      </c>
      <c r="H13" s="17">
        <v>2</v>
      </c>
      <c r="I13" s="66"/>
      <c r="J13" s="4"/>
      <c r="K13" s="3"/>
      <c r="L13" s="4"/>
      <c r="M13" s="61"/>
      <c r="N13" s="60"/>
      <c r="O13" s="61"/>
      <c r="P13" s="60"/>
      <c r="Q13" s="61"/>
      <c r="R13" s="60"/>
      <c r="S13" s="61"/>
      <c r="T13" s="14">
        <f>G13*16*86.4</f>
        <v>4515.2000000000007</v>
      </c>
      <c r="U13" s="61"/>
      <c r="V13" s="14">
        <f>G13*16*86.4</f>
        <v>4515.2000000000007</v>
      </c>
      <c r="W13" s="61"/>
      <c r="X13" s="60"/>
      <c r="Y13" s="61"/>
      <c r="Z13" s="60"/>
      <c r="AA13" s="61"/>
      <c r="AB13" s="60"/>
      <c r="AC13" s="12"/>
      <c r="AD13" s="13"/>
      <c r="AE13" s="12"/>
      <c r="AF13" s="13"/>
      <c r="AG13" s="16">
        <f t="shared" si="5"/>
        <v>6</v>
      </c>
      <c r="AH13" s="49">
        <f t="shared" si="6"/>
        <v>9030.4000000000015</v>
      </c>
    </row>
    <row r="14" spans="1:34" ht="37.5" customHeight="1" x14ac:dyDescent="0.25">
      <c r="A14" s="27">
        <f t="shared" si="4"/>
        <v>8</v>
      </c>
      <c r="B14" s="25" t="s">
        <v>23</v>
      </c>
      <c r="C14" s="17">
        <v>1411</v>
      </c>
      <c r="D14" s="17">
        <f t="shared" si="1"/>
        <v>16.331018518518519</v>
      </c>
      <c r="E14" s="17">
        <f t="shared" si="2"/>
        <v>1.0887345679012346</v>
      </c>
      <c r="F14" s="17"/>
      <c r="G14" s="17">
        <f t="shared" si="3"/>
        <v>0</v>
      </c>
      <c r="H14" s="17">
        <v>3</v>
      </c>
      <c r="I14" s="66"/>
      <c r="J14" s="4"/>
      <c r="K14" s="3"/>
      <c r="L14" s="4"/>
      <c r="M14" s="61"/>
      <c r="N14" s="60"/>
      <c r="O14" s="15">
        <f>G14*15*86.4</f>
        <v>0</v>
      </c>
      <c r="P14" s="60"/>
      <c r="Q14" s="61"/>
      <c r="R14" s="60"/>
      <c r="S14" s="15">
        <f>G14*15*86.4</f>
        <v>0</v>
      </c>
      <c r="T14" s="60"/>
      <c r="U14" s="61"/>
      <c r="V14" s="14">
        <f>G14*16*86.4</f>
        <v>0</v>
      </c>
      <c r="W14" s="61"/>
      <c r="X14" s="60"/>
      <c r="Y14" s="61"/>
      <c r="Z14" s="60"/>
      <c r="AA14" s="61"/>
      <c r="AB14" s="60"/>
      <c r="AC14" s="12"/>
      <c r="AD14" s="13"/>
      <c r="AE14" s="12"/>
      <c r="AF14" s="13"/>
      <c r="AG14" s="16">
        <f t="shared" si="5"/>
        <v>0</v>
      </c>
      <c r="AH14" s="49">
        <f t="shared" si="6"/>
        <v>0</v>
      </c>
    </row>
    <row r="15" spans="1:34" ht="37.5" customHeight="1" x14ac:dyDescent="0.25">
      <c r="A15" s="27">
        <f t="shared" si="4"/>
        <v>9</v>
      </c>
      <c r="B15" s="25" t="s">
        <v>24</v>
      </c>
      <c r="C15" s="17">
        <v>1411</v>
      </c>
      <c r="D15" s="17">
        <f t="shared" si="1"/>
        <v>16.331018518518519</v>
      </c>
      <c r="E15" s="17">
        <f t="shared" si="2"/>
        <v>1.0887345679012346</v>
      </c>
      <c r="F15" s="17">
        <v>10.25</v>
      </c>
      <c r="G15" s="17">
        <f t="shared" si="3"/>
        <v>11.159529320987655</v>
      </c>
      <c r="H15" s="17">
        <v>6</v>
      </c>
      <c r="I15" s="66"/>
      <c r="J15" s="4"/>
      <c r="K15" s="3"/>
      <c r="L15" s="4"/>
      <c r="M15" s="61"/>
      <c r="N15" s="60"/>
      <c r="O15" s="15">
        <f>G15*15*86.4</f>
        <v>14462.750000000004</v>
      </c>
      <c r="P15" s="60"/>
      <c r="Q15" s="61"/>
      <c r="R15" s="14">
        <f>G15*16*86.4</f>
        <v>15426.933333333336</v>
      </c>
      <c r="S15" s="61"/>
      <c r="T15" s="14">
        <f>G15*16*86.4</f>
        <v>15426.933333333336</v>
      </c>
      <c r="U15" s="61"/>
      <c r="V15" s="14">
        <f>G15*15*86.4</f>
        <v>14462.750000000004</v>
      </c>
      <c r="W15" s="61"/>
      <c r="X15" s="14">
        <f>G15*16*86.4</f>
        <v>15426.933333333336</v>
      </c>
      <c r="Y15" s="15">
        <f>G15*15*86.4</f>
        <v>14462.750000000004</v>
      </c>
      <c r="Z15" s="60"/>
      <c r="AA15" s="61"/>
      <c r="AB15" s="60"/>
      <c r="AC15" s="12"/>
      <c r="AD15" s="13"/>
      <c r="AE15" s="12"/>
      <c r="AF15" s="13"/>
      <c r="AG15" s="16">
        <f t="shared" si="5"/>
        <v>61.5</v>
      </c>
      <c r="AH15" s="49">
        <f t="shared" si="6"/>
        <v>89669.050000000017</v>
      </c>
    </row>
    <row r="16" spans="1:34" ht="37.5" customHeight="1" thickBot="1" x14ac:dyDescent="0.3">
      <c r="A16" s="27">
        <f t="shared" si="4"/>
        <v>10</v>
      </c>
      <c r="B16" s="26" t="s">
        <v>25</v>
      </c>
      <c r="C16" s="41">
        <v>1411</v>
      </c>
      <c r="D16" s="41">
        <f t="shared" si="1"/>
        <v>16.331018518518519</v>
      </c>
      <c r="E16" s="41">
        <f t="shared" si="2"/>
        <v>1.0887345679012346</v>
      </c>
      <c r="F16" s="41">
        <v>0.15</v>
      </c>
      <c r="G16" s="41">
        <f t="shared" si="3"/>
        <v>0.16331018518518517</v>
      </c>
      <c r="H16" s="41">
        <v>3</v>
      </c>
      <c r="I16" s="67"/>
      <c r="J16" s="43"/>
      <c r="K16" s="42"/>
      <c r="L16" s="43"/>
      <c r="M16" s="63"/>
      <c r="N16" s="62"/>
      <c r="O16" s="63"/>
      <c r="P16" s="62"/>
      <c r="Q16" s="63"/>
      <c r="R16" s="62"/>
      <c r="S16" s="44">
        <f>G16*15*86.4</f>
        <v>211.65</v>
      </c>
      <c r="T16" s="62"/>
      <c r="U16" s="44">
        <f>G16*15*86.4</f>
        <v>211.65</v>
      </c>
      <c r="V16" s="62"/>
      <c r="W16" s="44">
        <f>G16*15*86.4</f>
        <v>211.65</v>
      </c>
      <c r="X16" s="62"/>
      <c r="Y16" s="63"/>
      <c r="Z16" s="62"/>
      <c r="AA16" s="63"/>
      <c r="AB16" s="62"/>
      <c r="AC16" s="45"/>
      <c r="AD16" s="46"/>
      <c r="AE16" s="45"/>
      <c r="AF16" s="46"/>
      <c r="AG16" s="54">
        <f>F16*H16</f>
        <v>0.44999999999999996</v>
      </c>
      <c r="AH16" s="50">
        <f t="shared" si="6"/>
        <v>634.95000000000005</v>
      </c>
    </row>
    <row r="17" spans="1:34" ht="37.5" customHeight="1" x14ac:dyDescent="0.25">
      <c r="A17" s="27"/>
      <c r="B17" s="29" t="s">
        <v>46</v>
      </c>
      <c r="C17" s="19"/>
      <c r="D17" s="19"/>
      <c r="E17" s="19"/>
      <c r="F17" s="19"/>
      <c r="G17" s="19"/>
      <c r="H17" s="19"/>
      <c r="I17" s="109" t="s">
        <v>47</v>
      </c>
      <c r="J17" s="110"/>
      <c r="K17" s="110"/>
      <c r="L17" s="110"/>
      <c r="M17" s="110"/>
      <c r="N17" s="111" t="s">
        <v>48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09" t="s">
        <v>47</v>
      </c>
      <c r="AB17" s="110"/>
      <c r="AC17" s="110"/>
      <c r="AD17" s="110"/>
      <c r="AE17" s="110"/>
      <c r="AF17" s="110"/>
      <c r="AG17" s="68"/>
      <c r="AH17" s="69"/>
    </row>
    <row r="18" spans="1:34" ht="37.5" customHeight="1" x14ac:dyDescent="0.25">
      <c r="A18" s="27">
        <f>A16+1</f>
        <v>11</v>
      </c>
      <c r="B18" s="64" t="s">
        <v>30</v>
      </c>
      <c r="C18" s="39"/>
      <c r="D18" s="39"/>
      <c r="E18" s="39"/>
      <c r="F18" s="39"/>
      <c r="G18" s="40"/>
      <c r="H18" s="40"/>
      <c r="I18" s="52">
        <f>I7+I8+I9+I10+I11+I12+I13+I14+I15+I16+I24+I25+I26</f>
        <v>33137</v>
      </c>
      <c r="J18" s="52">
        <f t="shared" ref="J18:AF18" si="7">J7+J8+J9+J10+J11+J12+J13+J14+J15+J16+J24+J25+J26</f>
        <v>33137</v>
      </c>
      <c r="K18" s="52">
        <f t="shared" si="7"/>
        <v>33137</v>
      </c>
      <c r="L18" s="52">
        <f t="shared" si="7"/>
        <v>33137</v>
      </c>
      <c r="M18" s="52">
        <f t="shared" si="7"/>
        <v>33187</v>
      </c>
      <c r="N18" s="52">
        <f t="shared" si="7"/>
        <v>33864.28</v>
      </c>
      <c r="O18" s="52">
        <f t="shared" si="7"/>
        <v>4819316.53</v>
      </c>
      <c r="P18" s="52">
        <f t="shared" si="7"/>
        <v>34389.279999999999</v>
      </c>
      <c r="Q18" s="52">
        <f t="shared" si="7"/>
        <v>33737</v>
      </c>
      <c r="R18" s="52">
        <f t="shared" si="7"/>
        <v>863737</v>
      </c>
      <c r="S18" s="52">
        <f t="shared" si="7"/>
        <v>4658286.28</v>
      </c>
      <c r="T18" s="52">
        <f t="shared" si="7"/>
        <v>1017346.6399999999</v>
      </c>
      <c r="U18" s="52">
        <f t="shared" si="7"/>
        <v>4682716.28</v>
      </c>
      <c r="V18" s="52">
        <f t="shared" si="7"/>
        <v>1040812.4566666665</v>
      </c>
      <c r="W18" s="52">
        <f t="shared" si="7"/>
        <v>4827688.88</v>
      </c>
      <c r="X18" s="52">
        <f t="shared" si="7"/>
        <v>893412</v>
      </c>
      <c r="Y18" s="52">
        <f t="shared" si="7"/>
        <v>47949.75</v>
      </c>
      <c r="Z18" s="52">
        <f t="shared" si="7"/>
        <v>33487</v>
      </c>
      <c r="AA18" s="52">
        <f t="shared" si="7"/>
        <v>33187</v>
      </c>
      <c r="AB18" s="52">
        <f t="shared" si="7"/>
        <v>33187</v>
      </c>
      <c r="AC18" s="52">
        <f t="shared" si="7"/>
        <v>33187</v>
      </c>
      <c r="AD18" s="52">
        <f t="shared" si="7"/>
        <v>33187</v>
      </c>
      <c r="AE18" s="52">
        <f t="shared" si="7"/>
        <v>33187</v>
      </c>
      <c r="AF18" s="52">
        <f t="shared" si="7"/>
        <v>33187</v>
      </c>
      <c r="AG18" s="75">
        <f>AG7+AG8+AG9+AG10+AG11+AG12+AG13+AG14+AG15+AG16+AG2</f>
        <v>16109.94</v>
      </c>
      <c r="AH18" s="75">
        <f>AH7+AH8+AH9+AH10+AH11+AH12+AH13+AH14+AH15+AH16+AH2</f>
        <v>22440952.376666665</v>
      </c>
    </row>
    <row r="19" spans="1:34" ht="37.5" customHeight="1" x14ac:dyDescent="0.25">
      <c r="A19" s="27">
        <f t="shared" si="4"/>
        <v>12</v>
      </c>
      <c r="B19" s="25" t="s">
        <v>31</v>
      </c>
      <c r="C19" s="19"/>
      <c r="D19" s="19"/>
      <c r="E19" s="19"/>
      <c r="F19" s="19"/>
      <c r="G19" s="19"/>
      <c r="H19" s="19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7.5" customHeight="1" x14ac:dyDescent="0.25">
      <c r="A20" s="27">
        <f t="shared" si="4"/>
        <v>13</v>
      </c>
      <c r="B20" s="25" t="s">
        <v>32</v>
      </c>
      <c r="C20" s="18"/>
      <c r="D20" s="18"/>
      <c r="E20" s="18"/>
      <c r="F20" s="18"/>
      <c r="G20" s="21"/>
      <c r="H20" s="21"/>
      <c r="I20" s="55">
        <v>0.9</v>
      </c>
      <c r="J20" s="56">
        <f>I20</f>
        <v>0.9</v>
      </c>
      <c r="K20" s="55">
        <v>0.9</v>
      </c>
      <c r="L20" s="56">
        <f t="shared" si="8"/>
        <v>0.9</v>
      </c>
      <c r="M20" s="55">
        <v>0.9</v>
      </c>
      <c r="N20" s="56">
        <f t="shared" si="9"/>
        <v>0.9</v>
      </c>
      <c r="O20" s="55">
        <v>0.9</v>
      </c>
      <c r="P20" s="56">
        <f t="shared" si="10"/>
        <v>0.9</v>
      </c>
      <c r="Q20" s="55">
        <v>0.9</v>
      </c>
      <c r="R20" s="56">
        <f t="shared" si="11"/>
        <v>0.9</v>
      </c>
      <c r="S20" s="55">
        <v>0.9</v>
      </c>
      <c r="T20" s="56">
        <f t="shared" si="12"/>
        <v>0.9</v>
      </c>
      <c r="U20" s="55">
        <v>0.9</v>
      </c>
      <c r="V20" s="56">
        <f t="shared" si="13"/>
        <v>0.9</v>
      </c>
      <c r="W20" s="55">
        <v>0.9</v>
      </c>
      <c r="X20" s="56">
        <f t="shared" si="14"/>
        <v>0.9</v>
      </c>
      <c r="Y20" s="55">
        <v>0.9</v>
      </c>
      <c r="Z20" s="56">
        <f t="shared" si="15"/>
        <v>0.9</v>
      </c>
      <c r="AA20" s="55">
        <v>0.9</v>
      </c>
      <c r="AB20" s="56">
        <f t="shared" si="16"/>
        <v>0.9</v>
      </c>
      <c r="AC20" s="55">
        <v>0.9</v>
      </c>
      <c r="AD20" s="56">
        <f t="shared" si="17"/>
        <v>0.9</v>
      </c>
      <c r="AE20" s="55">
        <v>0.9</v>
      </c>
      <c r="AF20" s="56">
        <f t="shared" si="18"/>
        <v>0.9</v>
      </c>
      <c r="AG20" s="7"/>
      <c r="AH20" s="8"/>
    </row>
    <row r="21" spans="1:34" ht="37.5" customHeight="1" x14ac:dyDescent="0.25">
      <c r="A21" s="27">
        <f t="shared" si="4"/>
        <v>14</v>
      </c>
      <c r="B21" s="25" t="s">
        <v>33</v>
      </c>
      <c r="C21" s="19"/>
      <c r="D21" s="19"/>
      <c r="E21" s="19"/>
      <c r="F21" s="19"/>
      <c r="G21" s="19"/>
      <c r="H21" s="19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7.5" customHeight="1" x14ac:dyDescent="0.25">
      <c r="A22" s="27">
        <f>A21+1</f>
        <v>15</v>
      </c>
      <c r="B22" s="25" t="s">
        <v>34</v>
      </c>
      <c r="C22" s="19"/>
      <c r="D22" s="19"/>
      <c r="E22" s="19"/>
      <c r="F22" s="19"/>
      <c r="G22" s="19"/>
      <c r="H22" s="19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7.5" customHeight="1" x14ac:dyDescent="0.25">
      <c r="A23" s="27">
        <f t="shared" si="4"/>
        <v>16</v>
      </c>
      <c r="B23" s="25" t="s">
        <v>35</v>
      </c>
      <c r="C23" s="19"/>
      <c r="D23" s="19"/>
      <c r="E23" s="19"/>
      <c r="F23" s="19"/>
      <c r="G23" s="19"/>
      <c r="H23" s="19"/>
      <c r="I23" s="7">
        <f t="shared" ref="I23:AF23" si="19">I19*I20*I21*I22</f>
        <v>0.57145499999999994</v>
      </c>
      <c r="J23" s="8">
        <f t="shared" si="19"/>
        <v>0.57145499999999994</v>
      </c>
      <c r="K23" s="7">
        <f t="shared" si="19"/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 t="shared" si="19"/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7.5" customHeight="1" x14ac:dyDescent="0.25">
      <c r="A24" s="27">
        <f t="shared" si="4"/>
        <v>17</v>
      </c>
      <c r="B24" s="25" t="s">
        <v>49</v>
      </c>
      <c r="C24" s="19"/>
      <c r="D24" s="19"/>
      <c r="E24" s="19"/>
      <c r="F24" s="19"/>
      <c r="G24" s="19"/>
      <c r="H24" s="70"/>
      <c r="I24" s="72">
        <v>3212</v>
      </c>
      <c r="J24" s="72">
        <v>3212</v>
      </c>
      <c r="K24" s="72">
        <v>3212</v>
      </c>
      <c r="L24" s="72">
        <v>3212</v>
      </c>
      <c r="M24" s="72">
        <v>3212</v>
      </c>
      <c r="N24" s="72">
        <v>3212</v>
      </c>
      <c r="O24" s="72">
        <v>3212</v>
      </c>
      <c r="P24" s="72">
        <v>3212</v>
      </c>
      <c r="Q24" s="72">
        <v>3212</v>
      </c>
      <c r="R24" s="72">
        <v>3212</v>
      </c>
      <c r="S24" s="72">
        <v>3212</v>
      </c>
      <c r="T24" s="72">
        <v>3212</v>
      </c>
      <c r="U24" s="72">
        <v>27642</v>
      </c>
      <c r="V24" s="72">
        <v>27642</v>
      </c>
      <c r="W24" s="72">
        <v>32887</v>
      </c>
      <c r="X24" s="72">
        <v>32887</v>
      </c>
      <c r="Y24" s="72">
        <v>3212</v>
      </c>
      <c r="Z24" s="72">
        <v>3212</v>
      </c>
      <c r="AA24" s="72">
        <v>3212</v>
      </c>
      <c r="AB24" s="72">
        <v>3212</v>
      </c>
      <c r="AC24" s="72">
        <v>3212</v>
      </c>
      <c r="AD24" s="72">
        <v>3212</v>
      </c>
      <c r="AE24" s="72">
        <v>3212</v>
      </c>
      <c r="AF24" s="72">
        <v>3212</v>
      </c>
      <c r="AG24" s="81" t="s">
        <v>54</v>
      </c>
      <c r="AH24" s="82"/>
    </row>
    <row r="25" spans="1:34" ht="37.5" customHeight="1" x14ac:dyDescent="0.25">
      <c r="A25" s="27">
        <f t="shared" si="4"/>
        <v>18</v>
      </c>
      <c r="B25" s="25" t="s">
        <v>50</v>
      </c>
      <c r="C25" s="19"/>
      <c r="D25" s="19"/>
      <c r="E25" s="19"/>
      <c r="F25" s="19"/>
      <c r="G25" s="19"/>
      <c r="H25" s="70"/>
      <c r="I25" s="77">
        <v>29925</v>
      </c>
      <c r="J25" s="77">
        <v>29925</v>
      </c>
      <c r="K25" s="77">
        <v>29925</v>
      </c>
      <c r="L25" s="77">
        <v>29925</v>
      </c>
      <c r="M25" s="77">
        <v>29975</v>
      </c>
      <c r="N25" s="77">
        <v>29975</v>
      </c>
      <c r="O25" s="77">
        <v>30500</v>
      </c>
      <c r="P25" s="77">
        <v>30500</v>
      </c>
      <c r="Q25" s="77">
        <v>30525</v>
      </c>
      <c r="R25" s="77">
        <v>30525</v>
      </c>
      <c r="S25" s="77">
        <v>30550</v>
      </c>
      <c r="T25" s="77">
        <v>30550</v>
      </c>
      <c r="U25" s="77">
        <v>30550</v>
      </c>
      <c r="V25" s="77">
        <v>30550</v>
      </c>
      <c r="W25" s="77">
        <v>30525</v>
      </c>
      <c r="X25" s="77">
        <v>30525</v>
      </c>
      <c r="Y25" s="77">
        <v>30275</v>
      </c>
      <c r="Z25" s="77">
        <v>30275</v>
      </c>
      <c r="AA25" s="77">
        <v>29975</v>
      </c>
      <c r="AB25" s="77">
        <v>29975</v>
      </c>
      <c r="AC25" s="77">
        <v>29975</v>
      </c>
      <c r="AD25" s="77">
        <v>29975</v>
      </c>
      <c r="AE25" s="77">
        <v>29975</v>
      </c>
      <c r="AF25" s="78">
        <v>29975</v>
      </c>
      <c r="AG25" s="83"/>
      <c r="AH25" s="84"/>
    </row>
    <row r="26" spans="1:34" ht="37.5" customHeight="1" x14ac:dyDescent="0.25">
      <c r="A26" s="27">
        <f t="shared" si="4"/>
        <v>19</v>
      </c>
      <c r="B26" s="25" t="s">
        <v>51</v>
      </c>
      <c r="C26" s="19"/>
      <c r="D26" s="19"/>
      <c r="E26" s="19"/>
      <c r="F26" s="19"/>
      <c r="G26" s="19"/>
      <c r="H26" s="70"/>
      <c r="I26" s="72"/>
      <c r="J26" s="72"/>
      <c r="K26" s="72"/>
      <c r="L26" s="72"/>
      <c r="M26" s="72"/>
      <c r="N26" s="72"/>
      <c r="O26" s="74"/>
      <c r="P26" s="73"/>
      <c r="Q26" s="73"/>
      <c r="R26" s="73"/>
      <c r="S26" s="73"/>
      <c r="T26" s="73"/>
      <c r="U26" s="72"/>
      <c r="V26" s="72"/>
      <c r="W26" s="73"/>
      <c r="X26" s="73"/>
      <c r="Y26" s="73"/>
      <c r="Z26" s="73"/>
      <c r="AA26" s="73"/>
      <c r="AB26" s="73"/>
      <c r="AC26" s="73"/>
      <c r="AD26" s="73"/>
      <c r="AE26" s="72"/>
      <c r="AF26" s="71"/>
      <c r="AG26" s="85"/>
      <c r="AH26" s="86"/>
    </row>
    <row r="27" spans="1:34" ht="37.5" customHeight="1" x14ac:dyDescent="0.25">
      <c r="A27" s="27">
        <f t="shared" si="4"/>
        <v>20</v>
      </c>
      <c r="B27" s="25" t="s">
        <v>36</v>
      </c>
      <c r="C27" s="19"/>
      <c r="D27" s="19"/>
      <c r="E27" s="19"/>
      <c r="F27" s="19"/>
      <c r="G27" s="19"/>
      <c r="H27" s="19"/>
      <c r="I27" s="5">
        <f t="shared" ref="I27:AF27" si="20">I18/I23</f>
        <v>57987.06809810047</v>
      </c>
      <c r="J27" s="6">
        <f t="shared" si="20"/>
        <v>57987.06809810047</v>
      </c>
      <c r="K27" s="5">
        <f t="shared" si="20"/>
        <v>57987.06809810047</v>
      </c>
      <c r="L27" s="6">
        <f t="shared" si="20"/>
        <v>57987.06809810047</v>
      </c>
      <c r="M27" s="5">
        <f t="shared" si="20"/>
        <v>58074.564051412628</v>
      </c>
      <c r="N27" s="6">
        <f t="shared" si="20"/>
        <v>59259.749236597811</v>
      </c>
      <c r="O27" s="5">
        <f t="shared" si="20"/>
        <v>8433413.8821079545</v>
      </c>
      <c r="P27" s="6">
        <f t="shared" si="20"/>
        <v>60178.456746375487</v>
      </c>
      <c r="Q27" s="5">
        <f t="shared" si="20"/>
        <v>59037.019537846383</v>
      </c>
      <c r="R27" s="6">
        <f t="shared" si="20"/>
        <v>1511469.8445196911</v>
      </c>
      <c r="S27" s="5">
        <f t="shared" si="20"/>
        <v>8151623.9773910474</v>
      </c>
      <c r="T27" s="6">
        <f t="shared" si="20"/>
        <v>1780274.282314443</v>
      </c>
      <c r="U27" s="5">
        <f t="shared" si="20"/>
        <v>8194374.5001793681</v>
      </c>
      <c r="V27" s="6">
        <f t="shared" si="20"/>
        <v>1821337.5623044102</v>
      </c>
      <c r="W27" s="5">
        <f t="shared" si="20"/>
        <v>8448064.8170022145</v>
      </c>
      <c r="X27" s="6">
        <f t="shared" si="20"/>
        <v>1563398.6928104577</v>
      </c>
      <c r="Y27" s="5">
        <f t="shared" si="20"/>
        <v>83908.181746594229</v>
      </c>
      <c r="Z27" s="6">
        <f t="shared" si="20"/>
        <v>58599.539771285585</v>
      </c>
      <c r="AA27" s="5">
        <f t="shared" si="20"/>
        <v>58074.564051412628</v>
      </c>
      <c r="AB27" s="6">
        <f t="shared" si="20"/>
        <v>58074.564051412628</v>
      </c>
      <c r="AC27" s="5">
        <f t="shared" si="20"/>
        <v>58074.564051412628</v>
      </c>
      <c r="AD27" s="6">
        <f t="shared" si="20"/>
        <v>58074.564051412628</v>
      </c>
      <c r="AE27" s="5">
        <f t="shared" si="20"/>
        <v>58074.564051412628</v>
      </c>
      <c r="AF27" s="6">
        <f t="shared" si="20"/>
        <v>58074.564051412628</v>
      </c>
      <c r="AG27" s="5"/>
      <c r="AH27" s="76">
        <f>I27+J27+K27+L27+M27+N27+O27+P27+Q27+R27+S27+T27+U27+V27+W27+X27+Y27+Z27+AA27+AB27+AC27+AD27+AE27+AF27</f>
        <v>40863410.726420581</v>
      </c>
    </row>
    <row r="28" spans="1:34" ht="37.5" customHeight="1" thickBot="1" x14ac:dyDescent="0.3">
      <c r="A28" s="27">
        <f t="shared" si="4"/>
        <v>21</v>
      </c>
      <c r="B28" s="26" t="s">
        <v>37</v>
      </c>
      <c r="C28" s="20"/>
      <c r="D28" s="20"/>
      <c r="E28" s="20"/>
      <c r="F28" s="20"/>
      <c r="G28" s="20"/>
      <c r="H28" s="20"/>
      <c r="I28" s="57">
        <f>I27/(15*86400)</f>
        <v>4.4743108100386168E-2</v>
      </c>
      <c r="J28" s="37">
        <f>J27/(15*86400)</f>
        <v>4.4743108100386168E-2</v>
      </c>
      <c r="K28" s="57">
        <f t="shared" ref="K28:AF28" si="21">K27/(15*86400)</f>
        <v>4.4743108100386168E-2</v>
      </c>
      <c r="L28" s="37">
        <f t="shared" si="21"/>
        <v>4.4743108100386168E-2</v>
      </c>
      <c r="M28" s="57">
        <f t="shared" si="21"/>
        <v>4.4810620410040608E-2</v>
      </c>
      <c r="N28" s="37">
        <f t="shared" si="21"/>
        <v>4.572511515169584E-2</v>
      </c>
      <c r="O28" s="57">
        <f t="shared" si="21"/>
        <v>6.5072637979228043</v>
      </c>
      <c r="P28" s="37">
        <f t="shared" si="21"/>
        <v>4.6433994403067502E-2</v>
      </c>
      <c r="Q28" s="57">
        <f t="shared" si="21"/>
        <v>4.5553255816239493E-2</v>
      </c>
      <c r="R28" s="37">
        <f t="shared" si="21"/>
        <v>1.1662575960800086</v>
      </c>
      <c r="S28" s="57">
        <f t="shared" si="21"/>
        <v>6.2898333158881536</v>
      </c>
      <c r="T28" s="37">
        <f t="shared" si="21"/>
        <v>1.3736684277117617</v>
      </c>
      <c r="U28" s="57">
        <f t="shared" si="21"/>
        <v>6.3228198303853151</v>
      </c>
      <c r="V28" s="37">
        <f t="shared" si="21"/>
        <v>1.4053530573336499</v>
      </c>
      <c r="W28" s="57">
        <f t="shared" si="21"/>
        <v>6.518568531637511</v>
      </c>
      <c r="X28" s="37">
        <f t="shared" si="21"/>
        <v>1.2063261518599211</v>
      </c>
      <c r="Y28" s="57">
        <f t="shared" si="21"/>
        <v>6.4743967397063451E-2</v>
      </c>
      <c r="Z28" s="37">
        <f t="shared" si="21"/>
        <v>4.5215694267967274E-2</v>
      </c>
      <c r="AA28" s="57">
        <f t="shared" si="21"/>
        <v>4.4810620410040608E-2</v>
      </c>
      <c r="AB28" s="37">
        <f t="shared" si="21"/>
        <v>4.4810620410040608E-2</v>
      </c>
      <c r="AC28" s="57">
        <f t="shared" si="21"/>
        <v>4.4810620410040608E-2</v>
      </c>
      <c r="AD28" s="37">
        <f t="shared" si="21"/>
        <v>4.4810620410040608E-2</v>
      </c>
      <c r="AE28" s="57">
        <f t="shared" si="21"/>
        <v>4.4810620410040608E-2</v>
      </c>
      <c r="AF28" s="37">
        <f t="shared" si="21"/>
        <v>4.4810620410040608E-2</v>
      </c>
      <c r="AG28" s="57"/>
      <c r="AH28" s="37"/>
    </row>
    <row r="30" spans="1:34" x14ac:dyDescent="0.25">
      <c r="Y30" s="79"/>
      <c r="Z30" s="80"/>
    </row>
    <row r="31" spans="1:34" x14ac:dyDescent="0.25">
      <c r="Y31" s="79"/>
      <c r="Z31" s="80"/>
    </row>
    <row r="32" spans="1:34" x14ac:dyDescent="0.25">
      <c r="Y32" s="79"/>
      <c r="Z32" s="80"/>
    </row>
    <row r="33" spans="25:26" x14ac:dyDescent="0.25">
      <c r="Y33" s="79"/>
      <c r="Z33" s="80"/>
    </row>
    <row r="34" spans="25:26" x14ac:dyDescent="0.25">
      <c r="Y34" s="79"/>
      <c r="Z34" s="80"/>
    </row>
  </sheetData>
  <mergeCells count="28">
    <mergeCell ref="Q4:R4"/>
    <mergeCell ref="I17:M17"/>
    <mergeCell ref="AA17:AF17"/>
    <mergeCell ref="N17:Z17"/>
    <mergeCell ref="AC4:AD4"/>
    <mergeCell ref="AE4:AF4"/>
    <mergeCell ref="O4:P4"/>
    <mergeCell ref="S4:T4"/>
    <mergeCell ref="U4:V4"/>
    <mergeCell ref="W4:X4"/>
    <mergeCell ref="Y4:Z4"/>
    <mergeCell ref="AA4:AB4"/>
    <mergeCell ref="AG24:AH26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G4:AH4"/>
  </mergeCells>
  <pageMargins left="0.7" right="0.7" top="0.75" bottom="0.75" header="0.3" footer="0.3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2760-85E1-4FFA-865E-B78090492FA8}">
  <dimension ref="A1:AH28"/>
  <sheetViews>
    <sheetView tabSelected="1" zoomScale="60" zoomScaleNormal="60" workbookViewId="0">
      <selection activeCell="S25" sqref="S25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4.28515625" style="2" customWidth="1"/>
    <col min="13" max="13" width="14.28515625" style="1" customWidth="1"/>
    <col min="14" max="14" width="14.140625" style="1" bestFit="1" customWidth="1"/>
    <col min="15" max="15" width="16.5703125" style="1" bestFit="1" customWidth="1"/>
    <col min="16" max="16" width="14.140625" style="1" bestFit="1" customWidth="1"/>
    <col min="17" max="17" width="11.140625" style="1" bestFit="1" customWidth="1"/>
    <col min="18" max="18" width="15.85546875" style="1" bestFit="1" customWidth="1"/>
    <col min="19" max="19" width="15.42578125" style="1" bestFit="1" customWidth="1"/>
    <col min="20" max="20" width="16.5703125" style="1" bestFit="1" customWidth="1"/>
    <col min="21" max="21" width="15.42578125" style="1" bestFit="1" customWidth="1"/>
    <col min="22" max="24" width="15.85546875" style="1" bestFit="1" customWidth="1"/>
    <col min="25" max="25" width="12.5703125" style="1" bestFit="1" customWidth="1"/>
    <col min="26" max="32" width="11.140625" style="1" bestFit="1" customWidth="1"/>
    <col min="33" max="33" width="16.140625" style="2" customWidth="1"/>
    <col min="34" max="34" width="18.28515625" style="2" customWidth="1"/>
    <col min="35" max="16384" width="9.140625" style="1"/>
  </cols>
  <sheetData>
    <row r="1" spans="1:34" ht="19.5" x14ac:dyDescent="0.35">
      <c r="A1" s="87" t="s">
        <v>53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18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18.75" thickBot="1" x14ac:dyDescent="0.3">
      <c r="A3" s="93" t="s">
        <v>45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18.75" thickBot="1" x14ac:dyDescent="0.3">
      <c r="A4" s="96" t="s">
        <v>1</v>
      </c>
      <c r="B4" s="98" t="s">
        <v>2</v>
      </c>
      <c r="C4" s="98" t="s">
        <v>3</v>
      </c>
      <c r="D4" s="100" t="s">
        <v>26</v>
      </c>
      <c r="E4" s="100" t="s">
        <v>27</v>
      </c>
      <c r="F4" s="100" t="s">
        <v>28</v>
      </c>
      <c r="G4" s="100" t="s">
        <v>29</v>
      </c>
      <c r="H4" s="100" t="s">
        <v>38</v>
      </c>
      <c r="I4" s="102" t="s">
        <v>40</v>
      </c>
      <c r="J4" s="103"/>
      <c r="K4" s="102" t="s">
        <v>39</v>
      </c>
      <c r="L4" s="104"/>
      <c r="M4" s="105" t="s">
        <v>4</v>
      </c>
      <c r="N4" s="106"/>
      <c r="O4" s="105" t="s">
        <v>5</v>
      </c>
      <c r="P4" s="106"/>
      <c r="Q4" s="105" t="s">
        <v>6</v>
      </c>
      <c r="R4" s="106"/>
      <c r="S4" s="105" t="s">
        <v>7</v>
      </c>
      <c r="T4" s="106"/>
      <c r="U4" s="105" t="s">
        <v>8</v>
      </c>
      <c r="V4" s="106"/>
      <c r="W4" s="105" t="s">
        <v>9</v>
      </c>
      <c r="X4" s="106"/>
      <c r="Y4" s="105" t="s">
        <v>10</v>
      </c>
      <c r="Z4" s="106"/>
      <c r="AA4" s="105" t="s">
        <v>11</v>
      </c>
      <c r="AB4" s="106"/>
      <c r="AC4" s="105" t="s">
        <v>41</v>
      </c>
      <c r="AD4" s="106"/>
      <c r="AE4" s="105" t="s">
        <v>12</v>
      </c>
      <c r="AF4" s="106"/>
      <c r="AG4" s="107" t="s">
        <v>42</v>
      </c>
      <c r="AH4" s="108"/>
    </row>
    <row r="5" spans="1:34" ht="48" customHeight="1" thickBot="1" x14ac:dyDescent="0.3">
      <c r="A5" s="97"/>
      <c r="B5" s="99"/>
      <c r="C5" s="99"/>
      <c r="D5" s="99"/>
      <c r="E5" s="99"/>
      <c r="F5" s="101"/>
      <c r="G5" s="99"/>
      <c r="H5" s="101"/>
      <c r="I5" s="22" t="s">
        <v>13</v>
      </c>
      <c r="J5" s="23" t="s">
        <v>14</v>
      </c>
      <c r="K5" s="22" t="s">
        <v>13</v>
      </c>
      <c r="L5" s="24" t="s">
        <v>14</v>
      </c>
      <c r="M5" s="22" t="s">
        <v>13</v>
      </c>
      <c r="N5" s="23" t="s">
        <v>14</v>
      </c>
      <c r="O5" s="22" t="s">
        <v>13</v>
      </c>
      <c r="P5" s="23" t="s">
        <v>15</v>
      </c>
      <c r="Q5" s="22" t="s">
        <v>13</v>
      </c>
      <c r="R5" s="28" t="s">
        <v>14</v>
      </c>
      <c r="S5" s="22" t="s">
        <v>13</v>
      </c>
      <c r="T5" s="23" t="s">
        <v>15</v>
      </c>
      <c r="U5" s="22" t="s">
        <v>13</v>
      </c>
      <c r="V5" s="23" t="s">
        <v>14</v>
      </c>
      <c r="W5" s="22" t="s">
        <v>13</v>
      </c>
      <c r="X5" s="23" t="s">
        <v>14</v>
      </c>
      <c r="Y5" s="22" t="s">
        <v>13</v>
      </c>
      <c r="Z5" s="23" t="s">
        <v>15</v>
      </c>
      <c r="AA5" s="22" t="s">
        <v>13</v>
      </c>
      <c r="AB5" s="23" t="s">
        <v>14</v>
      </c>
      <c r="AC5" s="22" t="s">
        <v>13</v>
      </c>
      <c r="AD5" s="23" t="s">
        <v>15</v>
      </c>
      <c r="AE5" s="22" t="s">
        <v>13</v>
      </c>
      <c r="AF5" s="23" t="s">
        <v>14</v>
      </c>
      <c r="AG5" s="47" t="s">
        <v>43</v>
      </c>
      <c r="AH5" s="47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7.5" customHeight="1" x14ac:dyDescent="0.25">
      <c r="A7" s="38">
        <v>1</v>
      </c>
      <c r="B7" s="29" t="s">
        <v>16</v>
      </c>
      <c r="C7" s="30">
        <v>1235</v>
      </c>
      <c r="D7" s="30">
        <f>C7/86.4</f>
        <v>14.293981481481481</v>
      </c>
      <c r="E7" s="30">
        <f>D7/15</f>
        <v>0.95293209876543206</v>
      </c>
      <c r="F7" s="30">
        <v>1.71</v>
      </c>
      <c r="G7" s="30">
        <f>E7*F7</f>
        <v>1.6295138888888887</v>
      </c>
      <c r="H7" s="30">
        <v>3</v>
      </c>
      <c r="I7" s="65"/>
      <c r="J7" s="32"/>
      <c r="K7" s="31"/>
      <c r="L7" s="32"/>
      <c r="M7" s="59"/>
      <c r="N7" s="58"/>
      <c r="O7" s="59"/>
      <c r="P7" s="58"/>
      <c r="Q7" s="59"/>
      <c r="R7" s="58"/>
      <c r="S7" s="59"/>
      <c r="T7" s="34">
        <f>G7*16*86.4</f>
        <v>2252.64</v>
      </c>
      <c r="U7" s="59"/>
      <c r="V7" s="34">
        <f>G7*16*86.4</f>
        <v>2252.64</v>
      </c>
      <c r="W7" s="33">
        <f>G7*15*86.4</f>
        <v>2111.85</v>
      </c>
      <c r="X7" s="58"/>
      <c r="Y7" s="59"/>
      <c r="Z7" s="58"/>
      <c r="AA7" s="59"/>
      <c r="AB7" s="58"/>
      <c r="AC7" s="36"/>
      <c r="AD7" s="35"/>
      <c r="AE7" s="36"/>
      <c r="AF7" s="35"/>
      <c r="AG7" s="53">
        <f>F7*H7</f>
        <v>5.13</v>
      </c>
      <c r="AH7" s="48">
        <f>I7+J7+K7+L7+M7+N7+O7+P7+Q7+R7+S7+T7+U7+V7+W7+X7+Y7+Z7+AA7+AB7+AC7+AD7+AE7+AF7</f>
        <v>6617.1299999999992</v>
      </c>
    </row>
    <row r="8" spans="1:34" ht="37.5" customHeight="1" x14ac:dyDescent="0.25">
      <c r="A8" s="27">
        <f>A7+1</f>
        <v>2</v>
      </c>
      <c r="B8" s="25" t="s">
        <v>17</v>
      </c>
      <c r="C8" s="17">
        <v>1235</v>
      </c>
      <c r="D8" s="17">
        <f t="shared" ref="D8:D16" si="1">C8/86.4</f>
        <v>14.293981481481481</v>
      </c>
      <c r="E8" s="17">
        <f t="shared" ref="E8:E16" si="2">D8/15</f>
        <v>0.95293209876543206</v>
      </c>
      <c r="F8" s="17">
        <v>324.76</v>
      </c>
      <c r="G8" s="17">
        <f t="shared" ref="G8:G16" si="3">E8*F8</f>
        <v>309.47422839506169</v>
      </c>
      <c r="H8" s="17">
        <v>4</v>
      </c>
      <c r="I8" s="66"/>
      <c r="J8" s="4"/>
      <c r="K8" s="3"/>
      <c r="L8" s="4"/>
      <c r="M8" s="61"/>
      <c r="N8" s="60"/>
      <c r="O8" s="61"/>
      <c r="P8" s="60"/>
      <c r="Q8" s="61"/>
      <c r="R8" s="14">
        <f>G8*16*86.4</f>
        <v>427817.17333333328</v>
      </c>
      <c r="S8" s="61"/>
      <c r="T8" s="14">
        <f>G8*16*86.4</f>
        <v>427817.17333333328</v>
      </c>
      <c r="U8" s="61"/>
      <c r="V8" s="14">
        <f>G8*16*86.4</f>
        <v>427817.17333333328</v>
      </c>
      <c r="W8" s="61"/>
      <c r="X8" s="14">
        <f>G8*16*86.4</f>
        <v>427817.17333333328</v>
      </c>
      <c r="Y8" s="61"/>
      <c r="Z8" s="60"/>
      <c r="AA8" s="61"/>
      <c r="AB8" s="60"/>
      <c r="AC8" s="12"/>
      <c r="AD8" s="13"/>
      <c r="AE8" s="12"/>
      <c r="AF8" s="13"/>
      <c r="AG8" s="16">
        <f>F8*H8</f>
        <v>1299.04</v>
      </c>
      <c r="AH8" s="49">
        <f>I8+J8+K8+L8+M8+N8+O8+P8+Q8+R8+S8+T8+U8+V8+W8+X8+Y8+Z8+AA8+AB8+AC8+AD8+AE8+AF8</f>
        <v>1711268.6933333331</v>
      </c>
    </row>
    <row r="9" spans="1:34" ht="37.5" customHeight="1" x14ac:dyDescent="0.25">
      <c r="A9" s="27">
        <f t="shared" ref="A9:A28" si="4">A8+1</f>
        <v>3</v>
      </c>
      <c r="B9" s="25" t="s">
        <v>18</v>
      </c>
      <c r="C9" s="17">
        <v>1411</v>
      </c>
      <c r="D9" s="17">
        <f t="shared" si="1"/>
        <v>16.331018518518519</v>
      </c>
      <c r="E9" s="17">
        <f t="shared" si="2"/>
        <v>1.0887345679012346</v>
      </c>
      <c r="F9" s="17"/>
      <c r="G9" s="17">
        <f t="shared" si="3"/>
        <v>0</v>
      </c>
      <c r="H9" s="17">
        <v>3</v>
      </c>
      <c r="I9" s="66"/>
      <c r="J9" s="4"/>
      <c r="K9" s="3"/>
      <c r="L9" s="4"/>
      <c r="M9" s="61"/>
      <c r="N9" s="60"/>
      <c r="O9" s="61"/>
      <c r="P9" s="14">
        <f>G9*16*86.4</f>
        <v>0</v>
      </c>
      <c r="Q9" s="61"/>
      <c r="R9" s="14">
        <f>G9*16*86.4</f>
        <v>0</v>
      </c>
      <c r="S9" s="61"/>
      <c r="T9" s="60"/>
      <c r="U9" s="61"/>
      <c r="V9" s="60"/>
      <c r="W9" s="61"/>
      <c r="X9" s="60"/>
      <c r="Y9" s="61"/>
      <c r="Z9" s="14">
        <f>G9*16*86.4</f>
        <v>0</v>
      </c>
      <c r="AA9" s="61"/>
      <c r="AB9" s="60"/>
      <c r="AC9" s="12"/>
      <c r="AD9" s="13"/>
      <c r="AE9" s="12"/>
      <c r="AF9" s="13"/>
      <c r="AG9" s="16">
        <f t="shared" ref="AG9:AG15" si="5">F9*H9</f>
        <v>0</v>
      </c>
      <c r="AH9" s="49">
        <f t="shared" ref="AH9:AH16" si="6">I9+J9+K9+L9+M9+N9+O9+P9+Q9+R9+S9+T9+U9+V9+W9+X9+Y9+Z9+AA9+AB9+AC9+AD9+AE9+AF9</f>
        <v>0</v>
      </c>
    </row>
    <row r="10" spans="1:34" ht="37.5" customHeight="1" x14ac:dyDescent="0.25">
      <c r="A10" s="27">
        <f t="shared" si="4"/>
        <v>4</v>
      </c>
      <c r="B10" s="25" t="s">
        <v>19</v>
      </c>
      <c r="C10" s="17">
        <v>1411</v>
      </c>
      <c r="D10" s="17">
        <f t="shared" si="1"/>
        <v>16.331018518518519</v>
      </c>
      <c r="E10" s="17">
        <f t="shared" si="2"/>
        <v>1.0887345679012346</v>
      </c>
      <c r="F10" s="17">
        <v>536.70000000000005</v>
      </c>
      <c r="G10" s="17">
        <f t="shared" si="3"/>
        <v>584.32384259259265</v>
      </c>
      <c r="H10" s="17">
        <v>2</v>
      </c>
      <c r="I10" s="66"/>
      <c r="J10" s="4"/>
      <c r="K10" s="3"/>
      <c r="L10" s="4"/>
      <c r="M10" s="61"/>
      <c r="N10" s="14">
        <f>G10*16*86.4</f>
        <v>807769.28000000014</v>
      </c>
      <c r="O10" s="61"/>
      <c r="P10" s="14">
        <f>G10*16*86.4</f>
        <v>807769.28000000014</v>
      </c>
      <c r="Q10" s="61"/>
      <c r="R10" s="60"/>
      <c r="S10" s="61"/>
      <c r="T10" s="60"/>
      <c r="U10" s="61"/>
      <c r="V10" s="60"/>
      <c r="W10" s="61"/>
      <c r="X10" s="60"/>
      <c r="Y10" s="61"/>
      <c r="Z10" s="60"/>
      <c r="AA10" s="61"/>
      <c r="AB10" s="60"/>
      <c r="AC10" s="12"/>
      <c r="AD10" s="13"/>
      <c r="AE10" s="12"/>
      <c r="AF10" s="13"/>
      <c r="AG10" s="16">
        <f t="shared" si="5"/>
        <v>1073.4000000000001</v>
      </c>
      <c r="AH10" s="49">
        <f t="shared" si="6"/>
        <v>1615538.5600000003</v>
      </c>
    </row>
    <row r="11" spans="1:34" ht="37.5" customHeight="1" x14ac:dyDescent="0.25">
      <c r="A11" s="27">
        <f t="shared" si="4"/>
        <v>5</v>
      </c>
      <c r="B11" s="25" t="s">
        <v>20</v>
      </c>
      <c r="C11" s="17">
        <v>1411</v>
      </c>
      <c r="D11" s="17">
        <f t="shared" si="1"/>
        <v>16.331018518518519</v>
      </c>
      <c r="E11" s="17">
        <f t="shared" si="2"/>
        <v>1.0887345679012346</v>
      </c>
      <c r="F11" s="17">
        <v>1016.46</v>
      </c>
      <c r="G11" s="17">
        <f t="shared" si="3"/>
        <v>1106.655138888889</v>
      </c>
      <c r="H11" s="17">
        <v>4</v>
      </c>
      <c r="I11" s="66"/>
      <c r="J11" s="4"/>
      <c r="K11" s="3"/>
      <c r="L11" s="4"/>
      <c r="M11" s="61"/>
      <c r="N11" s="60"/>
      <c r="O11" s="15">
        <f>G11*15*86.4</f>
        <v>1434225.0600000005</v>
      </c>
      <c r="P11" s="60"/>
      <c r="Q11" s="61"/>
      <c r="R11" s="60"/>
      <c r="S11" s="15">
        <f>G11*15*86.4</f>
        <v>1434225.0600000005</v>
      </c>
      <c r="T11" s="60"/>
      <c r="U11" s="15">
        <f>G11*15*86.4</f>
        <v>1434225.0600000005</v>
      </c>
      <c r="V11" s="60"/>
      <c r="W11" s="15">
        <f>G11*15*86.4</f>
        <v>1434225.0600000005</v>
      </c>
      <c r="X11" s="60"/>
      <c r="Y11" s="61"/>
      <c r="Z11" s="60"/>
      <c r="AA11" s="61"/>
      <c r="AB11" s="60"/>
      <c r="AC11" s="12"/>
      <c r="AD11" s="13"/>
      <c r="AE11" s="12"/>
      <c r="AF11" s="13"/>
      <c r="AG11" s="16">
        <f t="shared" si="5"/>
        <v>4065.84</v>
      </c>
      <c r="AH11" s="49">
        <f t="shared" si="6"/>
        <v>5736900.2400000021</v>
      </c>
    </row>
    <row r="12" spans="1:34" ht="37.5" customHeight="1" x14ac:dyDescent="0.25">
      <c r="A12" s="27">
        <f t="shared" si="4"/>
        <v>6</v>
      </c>
      <c r="B12" s="25" t="s">
        <v>21</v>
      </c>
      <c r="C12" s="17">
        <v>1235</v>
      </c>
      <c r="D12" s="17">
        <f t="shared" si="1"/>
        <v>14.293981481481481</v>
      </c>
      <c r="E12" s="17">
        <f t="shared" si="2"/>
        <v>0.95293209876543206</v>
      </c>
      <c r="F12" s="17">
        <v>1848.54</v>
      </c>
      <c r="G12" s="17">
        <f t="shared" si="3"/>
        <v>1761.5331018518518</v>
      </c>
      <c r="H12" s="17">
        <v>5</v>
      </c>
      <c r="I12" s="66"/>
      <c r="J12" s="4"/>
      <c r="K12" s="3"/>
      <c r="L12" s="4"/>
      <c r="M12" s="61"/>
      <c r="N12" s="60"/>
      <c r="O12" s="15">
        <f>G12*15*86.4</f>
        <v>2282946.9</v>
      </c>
      <c r="P12" s="60"/>
      <c r="Q12" s="61"/>
      <c r="R12" s="14">
        <f>G12*16*86.4</f>
        <v>2435143.3600000003</v>
      </c>
      <c r="S12" s="61"/>
      <c r="T12" s="14">
        <f>G12*16*86.4</f>
        <v>2435143.3600000003</v>
      </c>
      <c r="U12" s="61"/>
      <c r="V12" s="14">
        <f>G12*16*86.4</f>
        <v>2435143.3600000003</v>
      </c>
      <c r="W12" s="61"/>
      <c r="X12" s="14">
        <f>G12*16*86.4</f>
        <v>2435143.3600000003</v>
      </c>
      <c r="Y12" s="61"/>
      <c r="Z12" s="60"/>
      <c r="AA12" s="61"/>
      <c r="AB12" s="60"/>
      <c r="AC12" s="12"/>
      <c r="AD12" s="13"/>
      <c r="AE12" s="12"/>
      <c r="AF12" s="13"/>
      <c r="AG12" s="16">
        <f t="shared" si="5"/>
        <v>9242.7000000000007</v>
      </c>
      <c r="AH12" s="49">
        <f t="shared" si="6"/>
        <v>12023520.34</v>
      </c>
    </row>
    <row r="13" spans="1:34" ht="37.5" customHeight="1" x14ac:dyDescent="0.25">
      <c r="A13" s="27">
        <f t="shared" si="4"/>
        <v>7</v>
      </c>
      <c r="B13" s="25" t="s">
        <v>22</v>
      </c>
      <c r="C13" s="17">
        <v>1411</v>
      </c>
      <c r="D13" s="17">
        <f t="shared" si="1"/>
        <v>16.331018518518519</v>
      </c>
      <c r="E13" s="17">
        <f t="shared" si="2"/>
        <v>1.0887345679012346</v>
      </c>
      <c r="F13" s="17"/>
      <c r="G13" s="17">
        <f t="shared" si="3"/>
        <v>0</v>
      </c>
      <c r="H13" s="17">
        <v>2</v>
      </c>
      <c r="I13" s="66"/>
      <c r="J13" s="4"/>
      <c r="K13" s="3"/>
      <c r="L13" s="4"/>
      <c r="M13" s="61"/>
      <c r="N13" s="60"/>
      <c r="O13" s="61"/>
      <c r="P13" s="60"/>
      <c r="Q13" s="61"/>
      <c r="R13" s="60"/>
      <c r="S13" s="61"/>
      <c r="T13" s="14">
        <f>G13*16*86.4</f>
        <v>0</v>
      </c>
      <c r="U13" s="61"/>
      <c r="V13" s="14">
        <f>G13*16*86.4</f>
        <v>0</v>
      </c>
      <c r="W13" s="61"/>
      <c r="X13" s="60"/>
      <c r="Y13" s="61"/>
      <c r="Z13" s="60"/>
      <c r="AA13" s="61"/>
      <c r="AB13" s="60"/>
      <c r="AC13" s="12"/>
      <c r="AD13" s="13"/>
      <c r="AE13" s="12"/>
      <c r="AF13" s="13"/>
      <c r="AG13" s="16">
        <f t="shared" si="5"/>
        <v>0</v>
      </c>
      <c r="AH13" s="49">
        <f t="shared" si="6"/>
        <v>0</v>
      </c>
    </row>
    <row r="14" spans="1:34" ht="37.5" customHeight="1" x14ac:dyDescent="0.25">
      <c r="A14" s="27">
        <f t="shared" si="4"/>
        <v>8</v>
      </c>
      <c r="B14" s="25" t="s">
        <v>23</v>
      </c>
      <c r="C14" s="17">
        <v>1411</v>
      </c>
      <c r="D14" s="17">
        <f t="shared" si="1"/>
        <v>16.331018518518519</v>
      </c>
      <c r="E14" s="17">
        <f t="shared" si="2"/>
        <v>1.0887345679012346</v>
      </c>
      <c r="F14" s="17"/>
      <c r="G14" s="17">
        <f t="shared" si="3"/>
        <v>0</v>
      </c>
      <c r="H14" s="17">
        <v>3</v>
      </c>
      <c r="I14" s="66"/>
      <c r="J14" s="4"/>
      <c r="K14" s="3"/>
      <c r="L14" s="4"/>
      <c r="M14" s="61"/>
      <c r="N14" s="60"/>
      <c r="O14" s="15">
        <f>G14*15*86.4</f>
        <v>0</v>
      </c>
      <c r="P14" s="60"/>
      <c r="Q14" s="61"/>
      <c r="R14" s="60"/>
      <c r="S14" s="15">
        <f>G14*15*86.4</f>
        <v>0</v>
      </c>
      <c r="T14" s="60"/>
      <c r="U14" s="61"/>
      <c r="V14" s="14">
        <f>G14*16*86.4</f>
        <v>0</v>
      </c>
      <c r="W14" s="61"/>
      <c r="X14" s="60"/>
      <c r="Y14" s="61"/>
      <c r="Z14" s="60"/>
      <c r="AA14" s="61"/>
      <c r="AB14" s="60"/>
      <c r="AC14" s="12"/>
      <c r="AD14" s="13"/>
      <c r="AE14" s="12"/>
      <c r="AF14" s="13"/>
      <c r="AG14" s="16">
        <f t="shared" si="5"/>
        <v>0</v>
      </c>
      <c r="AH14" s="49">
        <f t="shared" si="6"/>
        <v>0</v>
      </c>
    </row>
    <row r="15" spans="1:34" ht="37.5" customHeight="1" x14ac:dyDescent="0.25">
      <c r="A15" s="27">
        <f t="shared" si="4"/>
        <v>9</v>
      </c>
      <c r="B15" s="25" t="s">
        <v>24</v>
      </c>
      <c r="C15" s="17">
        <v>1411</v>
      </c>
      <c r="D15" s="17">
        <f t="shared" si="1"/>
        <v>16.331018518518519</v>
      </c>
      <c r="E15" s="17">
        <f t="shared" si="2"/>
        <v>1.0887345679012346</v>
      </c>
      <c r="F15" s="17">
        <v>8.7899999999999991</v>
      </c>
      <c r="G15" s="17">
        <f t="shared" si="3"/>
        <v>9.5699768518518518</v>
      </c>
      <c r="H15" s="17">
        <v>6</v>
      </c>
      <c r="I15" s="66"/>
      <c r="J15" s="4"/>
      <c r="K15" s="3"/>
      <c r="L15" s="4"/>
      <c r="M15" s="61"/>
      <c r="N15" s="60"/>
      <c r="O15" s="15">
        <f>G15*15*86.4</f>
        <v>12402.69</v>
      </c>
      <c r="P15" s="60"/>
      <c r="Q15" s="61"/>
      <c r="R15" s="14">
        <f>G15*16*86.4</f>
        <v>13229.536</v>
      </c>
      <c r="S15" s="61"/>
      <c r="T15" s="14">
        <f>G15*16*86.4</f>
        <v>13229.536</v>
      </c>
      <c r="U15" s="61"/>
      <c r="V15" s="14">
        <f>G15*15*86.4</f>
        <v>12402.69</v>
      </c>
      <c r="W15" s="61"/>
      <c r="X15" s="14">
        <f>G15*16*86.4</f>
        <v>13229.536</v>
      </c>
      <c r="Y15" s="15">
        <f>G15*15*86.4</f>
        <v>12402.69</v>
      </c>
      <c r="Z15" s="60"/>
      <c r="AA15" s="61"/>
      <c r="AB15" s="60"/>
      <c r="AC15" s="12"/>
      <c r="AD15" s="13"/>
      <c r="AE15" s="12"/>
      <c r="AF15" s="13"/>
      <c r="AG15" s="16">
        <f t="shared" si="5"/>
        <v>52.739999999999995</v>
      </c>
      <c r="AH15" s="49">
        <f t="shared" si="6"/>
        <v>76896.678</v>
      </c>
    </row>
    <row r="16" spans="1:34" ht="37.5" customHeight="1" thickBot="1" x14ac:dyDescent="0.3">
      <c r="A16" s="27">
        <f t="shared" si="4"/>
        <v>10</v>
      </c>
      <c r="B16" s="26" t="s">
        <v>25</v>
      </c>
      <c r="C16" s="41">
        <v>1411</v>
      </c>
      <c r="D16" s="41">
        <f t="shared" si="1"/>
        <v>16.331018518518519</v>
      </c>
      <c r="E16" s="41">
        <f t="shared" si="2"/>
        <v>1.0887345679012346</v>
      </c>
      <c r="F16" s="41"/>
      <c r="G16" s="41">
        <f t="shared" si="3"/>
        <v>0</v>
      </c>
      <c r="H16" s="41">
        <v>3</v>
      </c>
      <c r="I16" s="67"/>
      <c r="J16" s="43"/>
      <c r="K16" s="42"/>
      <c r="L16" s="43"/>
      <c r="M16" s="63"/>
      <c r="N16" s="62"/>
      <c r="O16" s="63"/>
      <c r="P16" s="62"/>
      <c r="Q16" s="63"/>
      <c r="R16" s="62"/>
      <c r="S16" s="44">
        <f>G16*15*86.4</f>
        <v>0</v>
      </c>
      <c r="T16" s="62"/>
      <c r="U16" s="44">
        <f>G16*15*86.4</f>
        <v>0</v>
      </c>
      <c r="V16" s="62"/>
      <c r="W16" s="44">
        <f>G16*15*86.4</f>
        <v>0</v>
      </c>
      <c r="X16" s="62"/>
      <c r="Y16" s="63"/>
      <c r="Z16" s="62"/>
      <c r="AA16" s="63"/>
      <c r="AB16" s="62"/>
      <c r="AC16" s="45"/>
      <c r="AD16" s="46"/>
      <c r="AE16" s="45"/>
      <c r="AF16" s="46"/>
      <c r="AG16" s="54">
        <f>F16*H16</f>
        <v>0</v>
      </c>
      <c r="AH16" s="50">
        <f t="shared" si="6"/>
        <v>0</v>
      </c>
    </row>
    <row r="17" spans="1:34" ht="37.5" customHeight="1" x14ac:dyDescent="0.25">
      <c r="A17" s="27"/>
      <c r="B17" s="29" t="s">
        <v>46</v>
      </c>
      <c r="C17" s="19"/>
      <c r="D17" s="19"/>
      <c r="E17" s="19"/>
      <c r="F17" s="19"/>
      <c r="G17" s="19"/>
      <c r="H17" s="19"/>
      <c r="I17" s="109" t="s">
        <v>47</v>
      </c>
      <c r="J17" s="110"/>
      <c r="K17" s="110"/>
      <c r="L17" s="110"/>
      <c r="M17" s="110"/>
      <c r="N17" s="111" t="s">
        <v>48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09" t="s">
        <v>47</v>
      </c>
      <c r="AB17" s="110"/>
      <c r="AC17" s="110"/>
      <c r="AD17" s="110"/>
      <c r="AE17" s="110"/>
      <c r="AF17" s="110"/>
      <c r="AG17" s="68"/>
      <c r="AH17" s="69"/>
    </row>
    <row r="18" spans="1:34" ht="37.5" customHeight="1" x14ac:dyDescent="0.25">
      <c r="A18" s="27">
        <f>A16+1</f>
        <v>11</v>
      </c>
      <c r="B18" s="64" t="s">
        <v>30</v>
      </c>
      <c r="C18" s="39"/>
      <c r="D18" s="39"/>
      <c r="E18" s="39"/>
      <c r="F18" s="39"/>
      <c r="G18" s="40"/>
      <c r="H18" s="40"/>
      <c r="I18" s="52">
        <f>I7+I8+I9+I10+I11+I12+I13+I14+I15+I16+I24+I25+I26</f>
        <v>19649.5</v>
      </c>
      <c r="J18" s="52">
        <f t="shared" ref="J18:AF18" si="7">J7+J8+J9+J10+J11+J12+J13+J14+J15+J16+J24+J25+J26</f>
        <v>19649.5</v>
      </c>
      <c r="K18" s="52">
        <f t="shared" si="7"/>
        <v>19649.5</v>
      </c>
      <c r="L18" s="52">
        <f t="shared" si="7"/>
        <v>19649.5</v>
      </c>
      <c r="M18" s="52">
        <f t="shared" si="7"/>
        <v>19649.5</v>
      </c>
      <c r="N18" s="52">
        <f t="shared" si="7"/>
        <v>827418.78000000014</v>
      </c>
      <c r="O18" s="52">
        <f t="shared" si="7"/>
        <v>3750724.1500000004</v>
      </c>
      <c r="P18" s="52">
        <f t="shared" si="7"/>
        <v>828918.78000000014</v>
      </c>
      <c r="Q18" s="52">
        <f t="shared" si="7"/>
        <v>24899.5</v>
      </c>
      <c r="R18" s="52">
        <f t="shared" si="7"/>
        <v>2901089.5693333335</v>
      </c>
      <c r="S18" s="52">
        <f t="shared" si="7"/>
        <v>1463964.5600000005</v>
      </c>
      <c r="T18" s="52">
        <f t="shared" si="7"/>
        <v>2908182.2093333337</v>
      </c>
      <c r="U18" s="52">
        <f t="shared" si="7"/>
        <v>1470370.5600000005</v>
      </c>
      <c r="V18" s="52">
        <f t="shared" si="7"/>
        <v>2913761.3633333337</v>
      </c>
      <c r="W18" s="52">
        <f t="shared" si="7"/>
        <v>1472732.4100000006</v>
      </c>
      <c r="X18" s="52">
        <f t="shared" si="7"/>
        <v>2912585.5693333335</v>
      </c>
      <c r="Y18" s="52">
        <f t="shared" si="7"/>
        <v>53668.19</v>
      </c>
      <c r="Z18" s="52">
        <f t="shared" si="7"/>
        <v>41265.5</v>
      </c>
      <c r="AA18" s="52">
        <f t="shared" si="7"/>
        <v>31427.5</v>
      </c>
      <c r="AB18" s="52">
        <f t="shared" si="7"/>
        <v>31427.5</v>
      </c>
      <c r="AC18" s="52">
        <f t="shared" si="7"/>
        <v>26177.5</v>
      </c>
      <c r="AD18" s="52">
        <f t="shared" si="7"/>
        <v>26177.5</v>
      </c>
      <c r="AE18" s="52">
        <f t="shared" si="7"/>
        <v>26177.5</v>
      </c>
      <c r="AF18" s="52">
        <f t="shared" si="7"/>
        <v>26177.5</v>
      </c>
      <c r="AG18" s="52">
        <f>AG7+AG8+AG9+AG10+AG11+AG12+AG13+AG14+AG15+AG16</f>
        <v>15738.85</v>
      </c>
      <c r="AH18" s="51">
        <f>I18+J18+K18+L18+M18+N18+O18+P18+Q18+R18+S18+T18+U18+V18+W18+X18+Y18+Z18+AA18+AB18+AC18+AD18+AE18+AF18</f>
        <v>21835393.641333338</v>
      </c>
    </row>
    <row r="19" spans="1:34" ht="37.5" customHeight="1" x14ac:dyDescent="0.25">
      <c r="A19" s="27">
        <f t="shared" si="4"/>
        <v>12</v>
      </c>
      <c r="B19" s="25" t="s">
        <v>31</v>
      </c>
      <c r="C19" s="19"/>
      <c r="D19" s="19"/>
      <c r="E19" s="19"/>
      <c r="F19" s="19"/>
      <c r="G19" s="19"/>
      <c r="H19" s="19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7.5" customHeight="1" x14ac:dyDescent="0.25">
      <c r="A20" s="27">
        <f t="shared" si="4"/>
        <v>13</v>
      </c>
      <c r="B20" s="25" t="s">
        <v>32</v>
      </c>
      <c r="C20" s="18"/>
      <c r="D20" s="18"/>
      <c r="E20" s="18"/>
      <c r="F20" s="18"/>
      <c r="G20" s="21"/>
      <c r="H20" s="21"/>
      <c r="I20" s="55">
        <v>0.9</v>
      </c>
      <c r="J20" s="56">
        <f>I20</f>
        <v>0.9</v>
      </c>
      <c r="K20" s="55">
        <v>0.9</v>
      </c>
      <c r="L20" s="56">
        <f t="shared" si="8"/>
        <v>0.9</v>
      </c>
      <c r="M20" s="55">
        <v>0.9</v>
      </c>
      <c r="N20" s="56">
        <f t="shared" si="9"/>
        <v>0.9</v>
      </c>
      <c r="O20" s="55">
        <v>0.9</v>
      </c>
      <c r="P20" s="56">
        <f t="shared" si="10"/>
        <v>0.9</v>
      </c>
      <c r="Q20" s="55">
        <v>0.9</v>
      </c>
      <c r="R20" s="56">
        <f t="shared" si="11"/>
        <v>0.9</v>
      </c>
      <c r="S20" s="55">
        <v>0.9</v>
      </c>
      <c r="T20" s="56">
        <f t="shared" si="12"/>
        <v>0.9</v>
      </c>
      <c r="U20" s="55">
        <v>0.9</v>
      </c>
      <c r="V20" s="56">
        <f t="shared" si="13"/>
        <v>0.9</v>
      </c>
      <c r="W20" s="55">
        <v>0.9</v>
      </c>
      <c r="X20" s="56">
        <f t="shared" si="14"/>
        <v>0.9</v>
      </c>
      <c r="Y20" s="55">
        <v>0.9</v>
      </c>
      <c r="Z20" s="56">
        <f t="shared" si="15"/>
        <v>0.9</v>
      </c>
      <c r="AA20" s="55">
        <v>0.9</v>
      </c>
      <c r="AB20" s="56">
        <f t="shared" si="16"/>
        <v>0.9</v>
      </c>
      <c r="AC20" s="55">
        <v>0.9</v>
      </c>
      <c r="AD20" s="56">
        <f t="shared" si="17"/>
        <v>0.9</v>
      </c>
      <c r="AE20" s="55">
        <v>0.9</v>
      </c>
      <c r="AF20" s="56">
        <f t="shared" si="18"/>
        <v>0.9</v>
      </c>
      <c r="AG20" s="7"/>
      <c r="AH20" s="8"/>
    </row>
    <row r="21" spans="1:34" ht="37.5" customHeight="1" x14ac:dyDescent="0.25">
      <c r="A21" s="27">
        <f t="shared" si="4"/>
        <v>14</v>
      </c>
      <c r="B21" s="25" t="s">
        <v>33</v>
      </c>
      <c r="C21" s="19"/>
      <c r="D21" s="19"/>
      <c r="E21" s="19"/>
      <c r="F21" s="19"/>
      <c r="G21" s="19"/>
      <c r="H21" s="19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7.5" customHeight="1" x14ac:dyDescent="0.25">
      <c r="A22" s="27">
        <f>A21+1</f>
        <v>15</v>
      </c>
      <c r="B22" s="25" t="s">
        <v>34</v>
      </c>
      <c r="C22" s="19"/>
      <c r="D22" s="19"/>
      <c r="E22" s="19"/>
      <c r="F22" s="19"/>
      <c r="G22" s="19"/>
      <c r="H22" s="19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7.5" customHeight="1" x14ac:dyDescent="0.25">
      <c r="A23" s="27">
        <f t="shared" si="4"/>
        <v>16</v>
      </c>
      <c r="B23" s="25" t="s">
        <v>35</v>
      </c>
      <c r="C23" s="19"/>
      <c r="D23" s="19"/>
      <c r="E23" s="19"/>
      <c r="F23" s="19"/>
      <c r="G23" s="19"/>
      <c r="H23" s="19"/>
      <c r="I23" s="7">
        <f t="shared" ref="I23:AF23" si="19">I19*I20*I21*I22</f>
        <v>0.57145499999999994</v>
      </c>
      <c r="J23" s="8">
        <f t="shared" si="19"/>
        <v>0.57145499999999994</v>
      </c>
      <c r="K23" s="7">
        <f t="shared" si="19"/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 t="shared" si="19"/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7.5" customHeight="1" x14ac:dyDescent="0.25">
      <c r="A24" s="27">
        <f t="shared" si="4"/>
        <v>17</v>
      </c>
      <c r="B24" s="25" t="s">
        <v>49</v>
      </c>
      <c r="C24" s="19"/>
      <c r="D24" s="19"/>
      <c r="E24" s="19"/>
      <c r="F24" s="19"/>
      <c r="G24" s="19"/>
      <c r="H24" s="19"/>
      <c r="I24" s="7">
        <v>400</v>
      </c>
      <c r="J24" s="7">
        <v>400</v>
      </c>
      <c r="K24" s="7">
        <v>400</v>
      </c>
      <c r="L24" s="7">
        <v>400</v>
      </c>
      <c r="M24" s="7">
        <v>400</v>
      </c>
      <c r="N24" s="7">
        <v>400</v>
      </c>
      <c r="O24" s="7">
        <v>400</v>
      </c>
      <c r="P24" s="7">
        <v>400</v>
      </c>
      <c r="Q24" s="7">
        <v>400</v>
      </c>
      <c r="R24" s="7">
        <v>400</v>
      </c>
      <c r="S24" s="7">
        <v>400</v>
      </c>
      <c r="T24" s="7">
        <v>400</v>
      </c>
      <c r="U24" s="7">
        <v>400</v>
      </c>
      <c r="V24" s="7">
        <v>400</v>
      </c>
      <c r="W24" s="7">
        <v>400</v>
      </c>
      <c r="X24" s="7">
        <v>400</v>
      </c>
      <c r="Y24" s="7">
        <v>400</v>
      </c>
      <c r="Z24" s="7">
        <v>400</v>
      </c>
      <c r="AA24" s="7">
        <v>400</v>
      </c>
      <c r="AB24" s="7">
        <v>400</v>
      </c>
      <c r="AC24" s="7">
        <v>400</v>
      </c>
      <c r="AD24" s="7">
        <v>400</v>
      </c>
      <c r="AE24" s="7">
        <v>400</v>
      </c>
      <c r="AF24" s="7">
        <v>400</v>
      </c>
      <c r="AG24" s="81" t="s">
        <v>54</v>
      </c>
      <c r="AH24" s="82"/>
    </row>
    <row r="25" spans="1:34" ht="37.5" customHeight="1" x14ac:dyDescent="0.25">
      <c r="A25" s="27">
        <f t="shared" si="4"/>
        <v>18</v>
      </c>
      <c r="B25" s="25" t="s">
        <v>50</v>
      </c>
      <c r="C25" s="19"/>
      <c r="D25" s="19"/>
      <c r="E25" s="19"/>
      <c r="F25" s="19"/>
      <c r="G25" s="19"/>
      <c r="H25" s="19"/>
      <c r="I25" s="7">
        <v>19249.5</v>
      </c>
      <c r="J25" s="8">
        <v>19249.5</v>
      </c>
      <c r="K25" s="7">
        <v>19249.5</v>
      </c>
      <c r="L25" s="8">
        <v>19249.5</v>
      </c>
      <c r="M25" s="7">
        <v>19249.5</v>
      </c>
      <c r="N25" s="8">
        <v>19249.5</v>
      </c>
      <c r="O25" s="7">
        <v>20749.5</v>
      </c>
      <c r="P25" s="8">
        <v>20749.5</v>
      </c>
      <c r="Q25" s="7">
        <v>24499.5</v>
      </c>
      <c r="R25" s="8">
        <v>24499.5</v>
      </c>
      <c r="S25" s="7">
        <v>29339.5</v>
      </c>
      <c r="T25" s="8">
        <v>29339.5</v>
      </c>
      <c r="U25" s="7">
        <v>35745.5</v>
      </c>
      <c r="V25" s="8">
        <v>35745.5</v>
      </c>
      <c r="W25" s="7">
        <v>35995.5</v>
      </c>
      <c r="X25" s="8">
        <v>35995.5</v>
      </c>
      <c r="Y25" s="7">
        <v>40865.5</v>
      </c>
      <c r="Z25" s="8">
        <v>40865.5</v>
      </c>
      <c r="AA25" s="7">
        <v>31027.5</v>
      </c>
      <c r="AB25" s="8">
        <v>31027.5</v>
      </c>
      <c r="AC25" s="7">
        <v>25777.5</v>
      </c>
      <c r="AD25" s="8">
        <v>25777.5</v>
      </c>
      <c r="AE25" s="7">
        <v>25777.5</v>
      </c>
      <c r="AF25" s="8">
        <v>25777.5</v>
      </c>
      <c r="AG25" s="83"/>
      <c r="AH25" s="84"/>
    </row>
    <row r="26" spans="1:34" ht="37.5" customHeight="1" x14ac:dyDescent="0.25">
      <c r="A26" s="27">
        <f t="shared" si="4"/>
        <v>19</v>
      </c>
      <c r="B26" s="25" t="s">
        <v>51</v>
      </c>
      <c r="C26" s="19"/>
      <c r="D26" s="19"/>
      <c r="E26" s="19"/>
      <c r="F26" s="19"/>
      <c r="G26" s="19"/>
      <c r="H26" s="19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85"/>
      <c r="AH26" s="86"/>
    </row>
    <row r="27" spans="1:34" ht="37.5" customHeight="1" x14ac:dyDescent="0.25">
      <c r="A27" s="27">
        <f t="shared" si="4"/>
        <v>20</v>
      </c>
      <c r="B27" s="25" t="s">
        <v>36</v>
      </c>
      <c r="C27" s="19"/>
      <c r="D27" s="19"/>
      <c r="E27" s="19"/>
      <c r="F27" s="19"/>
      <c r="G27" s="19"/>
      <c r="H27" s="19"/>
      <c r="I27" s="5">
        <f t="shared" ref="I27:AF27" si="20">I18/I23</f>
        <v>34385.034692145491</v>
      </c>
      <c r="J27" s="6">
        <f t="shared" si="20"/>
        <v>34385.034692145491</v>
      </c>
      <c r="K27" s="5">
        <f t="shared" si="20"/>
        <v>34385.034692145491</v>
      </c>
      <c r="L27" s="6">
        <f t="shared" si="20"/>
        <v>34385.034692145491</v>
      </c>
      <c r="M27" s="5">
        <f t="shared" si="20"/>
        <v>34385.034692145491</v>
      </c>
      <c r="N27" s="6">
        <f t="shared" si="20"/>
        <v>1447915.8988896767</v>
      </c>
      <c r="O27" s="5">
        <f t="shared" si="20"/>
        <v>6563463.70230377</v>
      </c>
      <c r="P27" s="6">
        <f t="shared" si="20"/>
        <v>1450540.7774890414</v>
      </c>
      <c r="Q27" s="5">
        <f t="shared" si="20"/>
        <v>43572.109789922222</v>
      </c>
      <c r="R27" s="6">
        <f t="shared" si="20"/>
        <v>5076671.9502556352</v>
      </c>
      <c r="S27" s="5">
        <f t="shared" si="20"/>
        <v>2561819.4958483181</v>
      </c>
      <c r="T27" s="6">
        <f t="shared" si="20"/>
        <v>5089083.4962216346</v>
      </c>
      <c r="U27" s="5">
        <f t="shared" si="20"/>
        <v>2573029.477386672</v>
      </c>
      <c r="V27" s="6">
        <f t="shared" si="20"/>
        <v>5098846.5641797418</v>
      </c>
      <c r="W27" s="5">
        <f t="shared" si="20"/>
        <v>2577162.5237332787</v>
      </c>
      <c r="X27" s="6">
        <f t="shared" si="20"/>
        <v>5096789.0198411662</v>
      </c>
      <c r="Y27" s="5">
        <f t="shared" si="20"/>
        <v>93914.988931761924</v>
      </c>
      <c r="Z27" s="6">
        <f t="shared" si="20"/>
        <v>72211.285228058216</v>
      </c>
      <c r="AA27" s="5">
        <f t="shared" si="20"/>
        <v>54995.581454357743</v>
      </c>
      <c r="AB27" s="6">
        <f t="shared" si="20"/>
        <v>54995.581454357743</v>
      </c>
      <c r="AC27" s="5">
        <f t="shared" si="20"/>
        <v>45808.506356581012</v>
      </c>
      <c r="AD27" s="6">
        <f t="shared" si="20"/>
        <v>45808.506356581012</v>
      </c>
      <c r="AE27" s="5">
        <f t="shared" si="20"/>
        <v>45808.506356581012</v>
      </c>
      <c r="AF27" s="6">
        <f t="shared" si="20"/>
        <v>45808.506356581012</v>
      </c>
      <c r="AG27" s="5"/>
      <c r="AH27" s="6">
        <f>I27+J27+K27+L27+M27+N27+O27+P27+Q27+R27+S27+T27+U27+V27+W27+X27+Y27+Z27+AA27+AB27+AC27+AD27+AE27+AF27</f>
        <v>38210171.65189445</v>
      </c>
    </row>
    <row r="28" spans="1:34" ht="37.5" customHeight="1" thickBot="1" x14ac:dyDescent="0.3">
      <c r="A28" s="27">
        <f t="shared" si="4"/>
        <v>21</v>
      </c>
      <c r="B28" s="26" t="s">
        <v>37</v>
      </c>
      <c r="C28" s="20"/>
      <c r="D28" s="20"/>
      <c r="E28" s="20"/>
      <c r="F28" s="20"/>
      <c r="G28" s="20"/>
      <c r="H28" s="20"/>
      <c r="I28" s="57">
        <f>I27/(15*86400)</f>
        <v>2.6531662571099915E-2</v>
      </c>
      <c r="J28" s="37">
        <f>J27/(15*86400)</f>
        <v>2.6531662571099915E-2</v>
      </c>
      <c r="K28" s="57">
        <f t="shared" ref="K28:AF28" si="21">K27/(15*86400)</f>
        <v>2.6531662571099915E-2</v>
      </c>
      <c r="L28" s="37">
        <f t="shared" si="21"/>
        <v>2.6531662571099915E-2</v>
      </c>
      <c r="M28" s="57">
        <f t="shared" si="21"/>
        <v>2.6531662571099915E-2</v>
      </c>
      <c r="N28" s="37">
        <f t="shared" si="21"/>
        <v>1.1172190577852443</v>
      </c>
      <c r="O28" s="57">
        <f t="shared" si="21"/>
        <v>5.0644010048640205</v>
      </c>
      <c r="P28" s="37">
        <f t="shared" si="21"/>
        <v>1.1192444270748776</v>
      </c>
      <c r="Q28" s="57">
        <f t="shared" si="21"/>
        <v>3.3620455084816529E-2</v>
      </c>
      <c r="R28" s="37">
        <f t="shared" si="21"/>
        <v>3.9171851468021877</v>
      </c>
      <c r="S28" s="57">
        <f t="shared" si="21"/>
        <v>1.9767125739570355</v>
      </c>
      <c r="T28" s="37">
        <f t="shared" si="21"/>
        <v>3.9267619569611378</v>
      </c>
      <c r="U28" s="57">
        <f t="shared" si="21"/>
        <v>1.9853622510699629</v>
      </c>
      <c r="V28" s="37">
        <f t="shared" si="21"/>
        <v>3.9342951884102946</v>
      </c>
      <c r="W28" s="57">
        <f t="shared" si="21"/>
        <v>1.9885513300411102</v>
      </c>
      <c r="X28" s="37">
        <f t="shared" si="21"/>
        <v>3.9327075770379367</v>
      </c>
      <c r="Y28" s="57">
        <f t="shared" si="21"/>
        <v>7.2465269237470625E-2</v>
      </c>
      <c r="Z28" s="37">
        <f t="shared" si="21"/>
        <v>5.5718584280909117E-2</v>
      </c>
      <c r="AA28" s="57">
        <f t="shared" si="21"/>
        <v>4.243486223330073E-2</v>
      </c>
      <c r="AB28" s="37">
        <f t="shared" si="21"/>
        <v>4.243486223330073E-2</v>
      </c>
      <c r="AC28" s="57">
        <f t="shared" si="21"/>
        <v>3.5346069719584115E-2</v>
      </c>
      <c r="AD28" s="37">
        <f t="shared" si="21"/>
        <v>3.5346069719584115E-2</v>
      </c>
      <c r="AE28" s="57">
        <f t="shared" si="21"/>
        <v>3.5346069719584115E-2</v>
      </c>
      <c r="AF28" s="37">
        <f t="shared" si="21"/>
        <v>3.5346069719584115E-2</v>
      </c>
      <c r="AG28" s="57"/>
      <c r="AH28" s="37"/>
    </row>
  </sheetData>
  <mergeCells count="28">
    <mergeCell ref="W4:X4"/>
    <mergeCell ref="I17:M17"/>
    <mergeCell ref="N17:Z17"/>
    <mergeCell ref="AA17:AF17"/>
    <mergeCell ref="I4:J4"/>
    <mergeCell ref="K4:L4"/>
    <mergeCell ref="M4:N4"/>
    <mergeCell ref="O4:P4"/>
    <mergeCell ref="Q4:R4"/>
    <mergeCell ref="Y4:Z4"/>
    <mergeCell ref="AA4:AB4"/>
    <mergeCell ref="AC4:AD4"/>
    <mergeCell ref="AG24:AH26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AE4:AF4"/>
    <mergeCell ref="AG4:AH4"/>
    <mergeCell ref="S4:T4"/>
    <mergeCell ref="U4:V4"/>
  </mergeCells>
  <pageMargins left="0.7" right="0.7" top="0.75" bottom="0.75" header="0.3" footer="0.3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ზემო მაგისტრალური</vt:lpstr>
      <vt:lpstr>ქვემო მაგისტრალური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Vazha Gvelesiani</cp:lastModifiedBy>
  <cp:lastPrinted>2024-10-01T09:24:37Z</cp:lastPrinted>
  <dcterms:created xsi:type="dcterms:W3CDTF">2015-06-05T18:17:20Z</dcterms:created>
  <dcterms:modified xsi:type="dcterms:W3CDTF">2025-12-30T06:42:35Z</dcterms:modified>
</cp:coreProperties>
</file>