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საპროგნოზო რეჟიმები ასათვირთი\დანართი N1 პროფილური მომხმარებელი 2026\ქვემო ქართლი\"/>
    </mc:Choice>
  </mc:AlternateContent>
  <xr:revisionPtr revIDLastSave="0" documentId="13_ncr:1_{00445A72-2006-414A-AA53-EC525C730C5D}" xr6:coauthVersionLast="47" xr6:coauthVersionMax="47" xr10:uidLastSave="{00000000-0000-0000-0000-000000000000}"/>
  <bookViews>
    <workbookView xWindow="28680" yWindow="-30" windowWidth="29040" windowHeight="15720" tabRatio="956" xr2:uid="{00000000-000D-0000-FFFF-FFFF00000000}"/>
  </bookViews>
  <sheets>
    <sheet name="ზედა არხი" sheetId="23" r:id="rId1"/>
    <sheet name="იმირასანის არხი" sheetId="24" r:id="rId2"/>
    <sheet name="კაზრეთის არხი" sheetId="26" r:id="rId3"/>
    <sheet name="დმანისი-განთიადის არხი" sheetId="27" r:id="rId4"/>
    <sheet name="არახლო" sheetId="2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6" l="1"/>
  <c r="M18" i="26"/>
  <c r="Z18" i="26"/>
  <c r="AA18" i="26"/>
  <c r="AD18" i="26"/>
  <c r="AF18" i="26"/>
  <c r="I18" i="26"/>
  <c r="L18" i="24"/>
  <c r="M18" i="24"/>
  <c r="Z18" i="24"/>
  <c r="AA18" i="24"/>
  <c r="AD18" i="24"/>
  <c r="AF18" i="24"/>
  <c r="I18" i="24"/>
  <c r="L18" i="23" l="1"/>
  <c r="M18" i="23"/>
  <c r="Z18" i="23"/>
  <c r="AA18" i="23"/>
  <c r="AA27" i="23" s="1"/>
  <c r="AA28" i="23" s="1"/>
  <c r="AD18" i="23"/>
  <c r="AF18" i="23"/>
  <c r="I18" i="23"/>
  <c r="AE23" i="28"/>
  <c r="AC23" i="28"/>
  <c r="AA23" i="28"/>
  <c r="Y23" i="28"/>
  <c r="W23" i="28"/>
  <c r="U23" i="28"/>
  <c r="S23" i="28"/>
  <c r="Q23" i="28"/>
  <c r="O23" i="28"/>
  <c r="M23" i="28"/>
  <c r="K23" i="28"/>
  <c r="J23" i="28"/>
  <c r="I23" i="28"/>
  <c r="AF22" i="28"/>
  <c r="AD22" i="28"/>
  <c r="AB22" i="28"/>
  <c r="Z22" i="28"/>
  <c r="X22" i="28"/>
  <c r="V22" i="28"/>
  <c r="T22" i="28"/>
  <c r="R22" i="28"/>
  <c r="P22" i="28"/>
  <c r="N22" i="28"/>
  <c r="L22" i="28"/>
  <c r="J22" i="28"/>
  <c r="AF21" i="28"/>
  <c r="AD21" i="28"/>
  <c r="AB21" i="28"/>
  <c r="Z21" i="28"/>
  <c r="X21" i="28"/>
  <c r="V21" i="28"/>
  <c r="T21" i="28"/>
  <c r="R21" i="28"/>
  <c r="P21" i="28"/>
  <c r="N21" i="28"/>
  <c r="L21" i="28"/>
  <c r="J21" i="28"/>
  <c r="AF20" i="28"/>
  <c r="AD20" i="28"/>
  <c r="AB20" i="28"/>
  <c r="Z20" i="28"/>
  <c r="X20" i="28"/>
  <c r="V20" i="28"/>
  <c r="T20" i="28"/>
  <c r="R20" i="28"/>
  <c r="P20" i="28"/>
  <c r="N20" i="28"/>
  <c r="L20" i="28"/>
  <c r="J20" i="28"/>
  <c r="AF19" i="28"/>
  <c r="AF23" i="28" s="1"/>
  <c r="AD19" i="28"/>
  <c r="AD23" i="28" s="1"/>
  <c r="AB19" i="28"/>
  <c r="Z19" i="28"/>
  <c r="Z23" i="28" s="1"/>
  <c r="X19" i="28"/>
  <c r="X23" i="28" s="1"/>
  <c r="V19" i="28"/>
  <c r="T19" i="28"/>
  <c r="T23" i="28" s="1"/>
  <c r="R19" i="28"/>
  <c r="P19" i="28"/>
  <c r="P23" i="28" s="1"/>
  <c r="N19" i="28"/>
  <c r="N23" i="28" s="1"/>
  <c r="L19" i="28"/>
  <c r="L23" i="28" s="1"/>
  <c r="J19" i="28"/>
  <c r="AF18" i="28"/>
  <c r="AD18" i="28"/>
  <c r="AA18" i="28"/>
  <c r="AA27" i="28" s="1"/>
  <c r="AA28" i="28" s="1"/>
  <c r="Z18" i="28"/>
  <c r="Z27" i="28" s="1"/>
  <c r="Z28" i="28" s="1"/>
  <c r="M18" i="28"/>
  <c r="M27" i="28" s="1"/>
  <c r="M28" i="28" s="1"/>
  <c r="L18" i="28"/>
  <c r="L27" i="28" s="1"/>
  <c r="L28" i="28" s="1"/>
  <c r="I18" i="28"/>
  <c r="I27" i="28" s="1"/>
  <c r="I28" i="28" s="1"/>
  <c r="AG16" i="28"/>
  <c r="D16" i="28"/>
  <c r="E16" i="28" s="1"/>
  <c r="G16" i="28" s="1"/>
  <c r="AG15" i="28"/>
  <c r="D15" i="28"/>
  <c r="E15" i="28" s="1"/>
  <c r="G15" i="28" s="1"/>
  <c r="AG14" i="28"/>
  <c r="D14" i="28"/>
  <c r="E14" i="28" s="1"/>
  <c r="G14" i="28" s="1"/>
  <c r="AG13" i="28"/>
  <c r="D13" i="28"/>
  <c r="E13" i="28" s="1"/>
  <c r="G13" i="28" s="1"/>
  <c r="AG12" i="28"/>
  <c r="D12" i="28"/>
  <c r="E12" i="28" s="1"/>
  <c r="G12" i="28" s="1"/>
  <c r="AG11" i="28"/>
  <c r="D11" i="28"/>
  <c r="E11" i="28" s="1"/>
  <c r="G11" i="28" s="1"/>
  <c r="AG10" i="28"/>
  <c r="D10" i="28"/>
  <c r="E10" i="28" s="1"/>
  <c r="G10" i="28" s="1"/>
  <c r="AG9" i="28"/>
  <c r="D9" i="28"/>
  <c r="E9" i="28" s="1"/>
  <c r="G9" i="28" s="1"/>
  <c r="AG8" i="28"/>
  <c r="D8" i="28"/>
  <c r="E8" i="28" s="1"/>
  <c r="G8" i="28" s="1"/>
  <c r="A8" i="28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G7" i="28"/>
  <c r="E7" i="28"/>
  <c r="G7" i="28" s="1"/>
  <c r="D7" i="28"/>
  <c r="B6" i="28"/>
  <c r="C6" i="28" s="1"/>
  <c r="D6" i="28" s="1"/>
  <c r="E6" i="28" s="1"/>
  <c r="F6" i="28" s="1"/>
  <c r="G6" i="28" s="1"/>
  <c r="H6" i="28" s="1"/>
  <c r="I6" i="28" s="1"/>
  <c r="J6" i="28" s="1"/>
  <c r="K6" i="28" s="1"/>
  <c r="L6" i="28" s="1"/>
  <c r="M6" i="28" s="1"/>
  <c r="N6" i="28" s="1"/>
  <c r="O6" i="28" s="1"/>
  <c r="P6" i="28" s="1"/>
  <c r="Q6" i="28" s="1"/>
  <c r="R6" i="28" s="1"/>
  <c r="S6" i="28" s="1"/>
  <c r="T6" i="28" s="1"/>
  <c r="U6" i="28" s="1"/>
  <c r="V6" i="28" s="1"/>
  <c r="W6" i="28" s="1"/>
  <c r="X6" i="28" s="1"/>
  <c r="Y6" i="28" s="1"/>
  <c r="Z6" i="28" s="1"/>
  <c r="AA6" i="28" s="1"/>
  <c r="AB6" i="28" s="1"/>
  <c r="AC6" i="28" s="1"/>
  <c r="AD6" i="28" s="1"/>
  <c r="AE6" i="28" s="1"/>
  <c r="AF6" i="28" s="1"/>
  <c r="AG6" i="28" s="1"/>
  <c r="AH6" i="28" s="1"/>
  <c r="A17" i="27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17" i="26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17" i="24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E23" i="27"/>
  <c r="AC23" i="27"/>
  <c r="AA23" i="27"/>
  <c r="Y23" i="27"/>
  <c r="W23" i="27"/>
  <c r="U23" i="27"/>
  <c r="S23" i="27"/>
  <c r="Q23" i="27"/>
  <c r="O23" i="27"/>
  <c r="M23" i="27"/>
  <c r="K23" i="27"/>
  <c r="I23" i="27"/>
  <c r="AF22" i="27"/>
  <c r="AD22" i="27"/>
  <c r="AB22" i="27"/>
  <c r="Z22" i="27"/>
  <c r="X22" i="27"/>
  <c r="V22" i="27"/>
  <c r="T22" i="27"/>
  <c r="R22" i="27"/>
  <c r="P22" i="27"/>
  <c r="N22" i="27"/>
  <c r="L22" i="27"/>
  <c r="J22" i="27"/>
  <c r="AF21" i="27"/>
  <c r="AD21" i="27"/>
  <c r="AB21" i="27"/>
  <c r="Z21" i="27"/>
  <c r="X21" i="27"/>
  <c r="V21" i="27"/>
  <c r="T21" i="27"/>
  <c r="R21" i="27"/>
  <c r="P21" i="27"/>
  <c r="N21" i="27"/>
  <c r="L21" i="27"/>
  <c r="J21" i="27"/>
  <c r="AF20" i="27"/>
  <c r="AD20" i="27"/>
  <c r="AB20" i="27"/>
  <c r="Z20" i="27"/>
  <c r="X20" i="27"/>
  <c r="V20" i="27"/>
  <c r="T20" i="27"/>
  <c r="R20" i="27"/>
  <c r="P20" i="27"/>
  <c r="N20" i="27"/>
  <c r="L20" i="27"/>
  <c r="J20" i="27"/>
  <c r="AF19" i="27"/>
  <c r="AD19" i="27"/>
  <c r="AB19" i="27"/>
  <c r="AB23" i="27" s="1"/>
  <c r="Z19" i="27"/>
  <c r="Z23" i="27" s="1"/>
  <c r="X19" i="27"/>
  <c r="X23" i="27" s="1"/>
  <c r="V19" i="27"/>
  <c r="V23" i="27" s="1"/>
  <c r="T19" i="27"/>
  <c r="R19" i="27"/>
  <c r="P19" i="27"/>
  <c r="N19" i="27"/>
  <c r="N23" i="27" s="1"/>
  <c r="L19" i="27"/>
  <c r="L23" i="27" s="1"/>
  <c r="J19" i="27"/>
  <c r="J23" i="27" s="1"/>
  <c r="AF18" i="27"/>
  <c r="AD18" i="27"/>
  <c r="AA18" i="27"/>
  <c r="Z18" i="27"/>
  <c r="M18" i="27"/>
  <c r="L18" i="27"/>
  <c r="I18" i="27"/>
  <c r="AG16" i="27"/>
  <c r="D16" i="27"/>
  <c r="E16" i="27" s="1"/>
  <c r="G16" i="27" s="1"/>
  <c r="AG15" i="27"/>
  <c r="D15" i="27"/>
  <c r="E15" i="27" s="1"/>
  <c r="G15" i="27" s="1"/>
  <c r="AG14" i="27"/>
  <c r="D14" i="27"/>
  <c r="E14" i="27" s="1"/>
  <c r="G14" i="27" s="1"/>
  <c r="AG13" i="27"/>
  <c r="D13" i="27"/>
  <c r="E13" i="27" s="1"/>
  <c r="G13" i="27" s="1"/>
  <c r="U13" i="27" s="1"/>
  <c r="AG12" i="27"/>
  <c r="D12" i="27"/>
  <c r="E12" i="27" s="1"/>
  <c r="G12" i="27" s="1"/>
  <c r="AG11" i="27"/>
  <c r="D11" i="27"/>
  <c r="E11" i="27" s="1"/>
  <c r="G11" i="27" s="1"/>
  <c r="AG10" i="27"/>
  <c r="D10" i="27"/>
  <c r="E10" i="27" s="1"/>
  <c r="G10" i="27" s="1"/>
  <c r="AG9" i="27"/>
  <c r="D9" i="27"/>
  <c r="E9" i="27" s="1"/>
  <c r="G9" i="27" s="1"/>
  <c r="AG8" i="27"/>
  <c r="D8" i="27"/>
  <c r="E8" i="27" s="1"/>
  <c r="G8" i="27" s="1"/>
  <c r="W8" i="27" s="1"/>
  <c r="A8" i="27"/>
  <c r="A9" i="27" s="1"/>
  <c r="A10" i="27" s="1"/>
  <c r="A11" i="27" s="1"/>
  <c r="A12" i="27" s="1"/>
  <c r="A13" i="27" s="1"/>
  <c r="A14" i="27" s="1"/>
  <c r="A15" i="27" s="1"/>
  <c r="A16" i="27" s="1"/>
  <c r="AG7" i="27"/>
  <c r="D7" i="27"/>
  <c r="E7" i="27" s="1"/>
  <c r="G7" i="27" s="1"/>
  <c r="B6" i="27"/>
  <c r="C6" i="27" s="1"/>
  <c r="D6" i="27" s="1"/>
  <c r="E6" i="27" s="1"/>
  <c r="F6" i="27" s="1"/>
  <c r="G6" i="27" s="1"/>
  <c r="H6" i="27" s="1"/>
  <c r="I6" i="27" s="1"/>
  <c r="J6" i="27" s="1"/>
  <c r="K6" i="27" s="1"/>
  <c r="L6" i="27" s="1"/>
  <c r="M6" i="27" s="1"/>
  <c r="N6" i="27" s="1"/>
  <c r="O6" i="27" s="1"/>
  <c r="P6" i="27" s="1"/>
  <c r="Q6" i="27" s="1"/>
  <c r="R6" i="27" s="1"/>
  <c r="S6" i="27" s="1"/>
  <c r="T6" i="27" s="1"/>
  <c r="U6" i="27" s="1"/>
  <c r="V6" i="27" s="1"/>
  <c r="W6" i="27" s="1"/>
  <c r="X6" i="27" s="1"/>
  <c r="Y6" i="27" s="1"/>
  <c r="Z6" i="27" s="1"/>
  <c r="AA6" i="27" s="1"/>
  <c r="AB6" i="27" s="1"/>
  <c r="AC6" i="27" s="1"/>
  <c r="AD6" i="27" s="1"/>
  <c r="AE6" i="27" s="1"/>
  <c r="AF6" i="27" s="1"/>
  <c r="AG6" i="27" s="1"/>
  <c r="AH6" i="27" s="1"/>
  <c r="AE23" i="26"/>
  <c r="AC23" i="26"/>
  <c r="AA23" i="26"/>
  <c r="AA27" i="26" s="1"/>
  <c r="AA28" i="26" s="1"/>
  <c r="Y23" i="26"/>
  <c r="W23" i="26"/>
  <c r="U23" i="26"/>
  <c r="S23" i="26"/>
  <c r="Q23" i="26"/>
  <c r="O23" i="26"/>
  <c r="M23" i="26"/>
  <c r="K23" i="26"/>
  <c r="I23" i="26"/>
  <c r="AF22" i="26"/>
  <c r="AD22" i="26"/>
  <c r="AB22" i="26"/>
  <c r="Z22" i="26"/>
  <c r="X22" i="26"/>
  <c r="V22" i="26"/>
  <c r="T22" i="26"/>
  <c r="R22" i="26"/>
  <c r="P22" i="26"/>
  <c r="N22" i="26"/>
  <c r="L22" i="26"/>
  <c r="J22" i="26"/>
  <c r="AF21" i="26"/>
  <c r="AD21" i="26"/>
  <c r="AB21" i="26"/>
  <c r="Z21" i="26"/>
  <c r="X21" i="26"/>
  <c r="V21" i="26"/>
  <c r="T21" i="26"/>
  <c r="R21" i="26"/>
  <c r="P21" i="26"/>
  <c r="N21" i="26"/>
  <c r="L21" i="26"/>
  <c r="J21" i="26"/>
  <c r="AF20" i="26"/>
  <c r="AD20" i="26"/>
  <c r="AB20" i="26"/>
  <c r="Z20" i="26"/>
  <c r="X20" i="26"/>
  <c r="V20" i="26"/>
  <c r="T20" i="26"/>
  <c r="R20" i="26"/>
  <c r="P20" i="26"/>
  <c r="N20" i="26"/>
  <c r="L20" i="26"/>
  <c r="J20" i="26"/>
  <c r="AF19" i="26"/>
  <c r="AF23" i="26" s="1"/>
  <c r="AD19" i="26"/>
  <c r="AD23" i="26" s="1"/>
  <c r="AB19" i="26"/>
  <c r="Z19" i="26"/>
  <c r="X19" i="26"/>
  <c r="X23" i="26" s="1"/>
  <c r="V19" i="26"/>
  <c r="V23" i="26" s="1"/>
  <c r="T19" i="26"/>
  <c r="R19" i="26"/>
  <c r="P19" i="26"/>
  <c r="P23" i="26" s="1"/>
  <c r="N19" i="26"/>
  <c r="N23" i="26" s="1"/>
  <c r="L19" i="26"/>
  <c r="J19" i="26"/>
  <c r="M27" i="26"/>
  <c r="M28" i="26" s="1"/>
  <c r="AG16" i="26"/>
  <c r="D16" i="26"/>
  <c r="E16" i="26" s="1"/>
  <c r="G16" i="26" s="1"/>
  <c r="AG15" i="26"/>
  <c r="D15" i="26"/>
  <c r="E15" i="26" s="1"/>
  <c r="G15" i="26" s="1"/>
  <c r="U15" i="26" s="1"/>
  <c r="AG14" i="26"/>
  <c r="D14" i="26"/>
  <c r="E14" i="26" s="1"/>
  <c r="G14" i="26" s="1"/>
  <c r="AG13" i="26"/>
  <c r="D13" i="26"/>
  <c r="E13" i="26" s="1"/>
  <c r="G13" i="26" s="1"/>
  <c r="U13" i="26" s="1"/>
  <c r="AG12" i="26"/>
  <c r="D12" i="26"/>
  <c r="E12" i="26" s="1"/>
  <c r="G12" i="26" s="1"/>
  <c r="AG11" i="26"/>
  <c r="D11" i="26"/>
  <c r="E11" i="26" s="1"/>
  <c r="G11" i="26" s="1"/>
  <c r="AG10" i="26"/>
  <c r="D10" i="26"/>
  <c r="E10" i="26" s="1"/>
  <c r="G10" i="26" s="1"/>
  <c r="AG9" i="26"/>
  <c r="D9" i="26"/>
  <c r="E9" i="26" s="1"/>
  <c r="G9" i="26" s="1"/>
  <c r="AG8" i="26"/>
  <c r="D8" i="26"/>
  <c r="E8" i="26" s="1"/>
  <c r="G8" i="26" s="1"/>
  <c r="W8" i="26" s="1"/>
  <c r="A8" i="26"/>
  <c r="A9" i="26" s="1"/>
  <c r="A10" i="26" s="1"/>
  <c r="A11" i="26" s="1"/>
  <c r="A12" i="26" s="1"/>
  <c r="A13" i="26" s="1"/>
  <c r="A14" i="26" s="1"/>
  <c r="A15" i="26" s="1"/>
  <c r="A16" i="26" s="1"/>
  <c r="AG7" i="26"/>
  <c r="D7" i="26"/>
  <c r="E7" i="26" s="1"/>
  <c r="G7" i="26" s="1"/>
  <c r="B6" i="26"/>
  <c r="C6" i="26" s="1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V6" i="26" s="1"/>
  <c r="W6" i="26" s="1"/>
  <c r="X6" i="26" s="1"/>
  <c r="Y6" i="26" s="1"/>
  <c r="Z6" i="26" s="1"/>
  <c r="AA6" i="26" s="1"/>
  <c r="AB6" i="26" s="1"/>
  <c r="AC6" i="26" s="1"/>
  <c r="AD6" i="26" s="1"/>
  <c r="AE6" i="26" s="1"/>
  <c r="AF6" i="26" s="1"/>
  <c r="AG6" i="26" s="1"/>
  <c r="AH6" i="26" s="1"/>
  <c r="AE23" i="24"/>
  <c r="AC23" i="24"/>
  <c r="AA23" i="24"/>
  <c r="AA27" i="24" s="1"/>
  <c r="AA28" i="24" s="1"/>
  <c r="Y23" i="24"/>
  <c r="W23" i="24"/>
  <c r="U23" i="24"/>
  <c r="S23" i="24"/>
  <c r="Q23" i="24"/>
  <c r="O23" i="24"/>
  <c r="M23" i="24"/>
  <c r="M27" i="24" s="1"/>
  <c r="M28" i="24" s="1"/>
  <c r="K23" i="24"/>
  <c r="AF22" i="24"/>
  <c r="AD22" i="24"/>
  <c r="AB22" i="24"/>
  <c r="Z22" i="24"/>
  <c r="X22" i="24"/>
  <c r="V22" i="24"/>
  <c r="T22" i="24"/>
  <c r="R22" i="24"/>
  <c r="P22" i="24"/>
  <c r="N22" i="24"/>
  <c r="L22" i="24"/>
  <c r="AF21" i="24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D20" i="24"/>
  <c r="AB20" i="24"/>
  <c r="Z20" i="24"/>
  <c r="X20" i="24"/>
  <c r="V20" i="24"/>
  <c r="T20" i="24"/>
  <c r="R20" i="24"/>
  <c r="P20" i="24"/>
  <c r="N20" i="24"/>
  <c r="L20" i="24"/>
  <c r="J20" i="24"/>
  <c r="AF19" i="24"/>
  <c r="AF23" i="24" s="1"/>
  <c r="AF27" i="24" s="1"/>
  <c r="AF28" i="24" s="1"/>
  <c r="AD19" i="24"/>
  <c r="AB19" i="24"/>
  <c r="AB23" i="24" s="1"/>
  <c r="Z19" i="24"/>
  <c r="X19" i="24"/>
  <c r="V19" i="24"/>
  <c r="T19" i="24"/>
  <c r="R19" i="24"/>
  <c r="P19" i="24"/>
  <c r="P23" i="24" s="1"/>
  <c r="N19" i="24"/>
  <c r="L19" i="24"/>
  <c r="L23" i="24" s="1"/>
  <c r="J19" i="24"/>
  <c r="AG16" i="24"/>
  <c r="D16" i="24"/>
  <c r="E16" i="24" s="1"/>
  <c r="G16" i="24" s="1"/>
  <c r="AG15" i="24"/>
  <c r="D15" i="24"/>
  <c r="E15" i="24" s="1"/>
  <c r="G15" i="24" s="1"/>
  <c r="AG14" i="24"/>
  <c r="D14" i="24"/>
  <c r="E14" i="24" s="1"/>
  <c r="G14" i="24" s="1"/>
  <c r="AG13" i="24"/>
  <c r="D13" i="24"/>
  <c r="E13" i="24" s="1"/>
  <c r="G13" i="24" s="1"/>
  <c r="AG12" i="24"/>
  <c r="D12" i="24"/>
  <c r="E12" i="24" s="1"/>
  <c r="G12" i="24" s="1"/>
  <c r="AG11" i="24"/>
  <c r="D11" i="24"/>
  <c r="E11" i="24" s="1"/>
  <c r="G11" i="24" s="1"/>
  <c r="AG10" i="24"/>
  <c r="D10" i="24"/>
  <c r="E10" i="24" s="1"/>
  <c r="G10" i="24" s="1"/>
  <c r="AG9" i="24"/>
  <c r="D9" i="24"/>
  <c r="E9" i="24" s="1"/>
  <c r="G9" i="24" s="1"/>
  <c r="AG8" i="24"/>
  <c r="D8" i="24"/>
  <c r="E8" i="24" s="1"/>
  <c r="G8" i="24" s="1"/>
  <c r="A8" i="24"/>
  <c r="A9" i="24" s="1"/>
  <c r="A10" i="24" s="1"/>
  <c r="A11" i="24" s="1"/>
  <c r="A12" i="24" s="1"/>
  <c r="A13" i="24" s="1"/>
  <c r="A14" i="24" s="1"/>
  <c r="A15" i="24" s="1"/>
  <c r="A16" i="24" s="1"/>
  <c r="AG7" i="24"/>
  <c r="D7" i="24"/>
  <c r="E7" i="24" s="1"/>
  <c r="G7" i="24" s="1"/>
  <c r="C6" i="24"/>
  <c r="D6" i="24" s="1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Q6" i="24" s="1"/>
  <c r="R6" i="24" s="1"/>
  <c r="S6" i="24" s="1"/>
  <c r="T6" i="24" s="1"/>
  <c r="U6" i="24" s="1"/>
  <c r="V6" i="24" s="1"/>
  <c r="W6" i="24" s="1"/>
  <c r="X6" i="24" s="1"/>
  <c r="Y6" i="24" s="1"/>
  <c r="Z6" i="24" s="1"/>
  <c r="AA6" i="24" s="1"/>
  <c r="AB6" i="24" s="1"/>
  <c r="AC6" i="24" s="1"/>
  <c r="AD6" i="24" s="1"/>
  <c r="AE6" i="24" s="1"/>
  <c r="AF6" i="24" s="1"/>
  <c r="AG6" i="24" s="1"/>
  <c r="AH6" i="24" s="1"/>
  <c r="B6" i="24"/>
  <c r="AE23" i="23"/>
  <c r="AC23" i="23"/>
  <c r="AA23" i="23"/>
  <c r="Y23" i="23"/>
  <c r="W23" i="23"/>
  <c r="U23" i="23"/>
  <c r="S23" i="23"/>
  <c r="Q23" i="23"/>
  <c r="O23" i="23"/>
  <c r="M23" i="23"/>
  <c r="K23" i="23"/>
  <c r="I23" i="23"/>
  <c r="AF22" i="23"/>
  <c r="AD22" i="23"/>
  <c r="AB22" i="23"/>
  <c r="Z22" i="23"/>
  <c r="X22" i="23"/>
  <c r="V22" i="23"/>
  <c r="T22" i="23"/>
  <c r="R22" i="23"/>
  <c r="P22" i="23"/>
  <c r="N22" i="23"/>
  <c r="L22" i="23"/>
  <c r="J22" i="23"/>
  <c r="AF21" i="23"/>
  <c r="AD21" i="23"/>
  <c r="AB21" i="23"/>
  <c r="Z21" i="23"/>
  <c r="X21" i="23"/>
  <c r="V21" i="23"/>
  <c r="T21" i="23"/>
  <c r="R21" i="23"/>
  <c r="P21" i="23"/>
  <c r="N21" i="23"/>
  <c r="L21" i="23"/>
  <c r="J21" i="23"/>
  <c r="AF20" i="23"/>
  <c r="AD20" i="23"/>
  <c r="AB20" i="23"/>
  <c r="Z20" i="23"/>
  <c r="X20" i="23"/>
  <c r="V20" i="23"/>
  <c r="T20" i="23"/>
  <c r="R20" i="23"/>
  <c r="P20" i="23"/>
  <c r="N20" i="23"/>
  <c r="L20" i="23"/>
  <c r="J20" i="23"/>
  <c r="AF19" i="23"/>
  <c r="AD19" i="23"/>
  <c r="AB19" i="23"/>
  <c r="AB23" i="23" s="1"/>
  <c r="Z19" i="23"/>
  <c r="Z23" i="23" s="1"/>
  <c r="X19" i="23"/>
  <c r="X23" i="23" s="1"/>
  <c r="V19" i="23"/>
  <c r="V23" i="23" s="1"/>
  <c r="T19" i="23"/>
  <c r="T23" i="23" s="1"/>
  <c r="R19" i="23"/>
  <c r="R23" i="23" s="1"/>
  <c r="P19" i="23"/>
  <c r="P23" i="23" s="1"/>
  <c r="N19" i="23"/>
  <c r="N23" i="23" s="1"/>
  <c r="L19" i="23"/>
  <c r="L23" i="23" s="1"/>
  <c r="J19" i="23"/>
  <c r="J23" i="23" s="1"/>
  <c r="I27" i="23"/>
  <c r="AD23" i="23" l="1"/>
  <c r="AD27" i="23" s="1"/>
  <c r="AD28" i="23" s="1"/>
  <c r="R23" i="28"/>
  <c r="V23" i="28"/>
  <c r="AB23" i="28"/>
  <c r="AD27" i="28"/>
  <c r="AD28" i="28" s="1"/>
  <c r="AF27" i="28"/>
  <c r="AF28" i="28" s="1"/>
  <c r="AB23" i="26"/>
  <c r="L23" i="26"/>
  <c r="L27" i="26" s="1"/>
  <c r="L28" i="26" s="1"/>
  <c r="X23" i="24"/>
  <c r="AF23" i="23"/>
  <c r="AF27" i="23" s="1"/>
  <c r="AF28" i="23" s="1"/>
  <c r="AG18" i="28"/>
  <c r="S13" i="28"/>
  <c r="Q13" i="28"/>
  <c r="O13" i="28"/>
  <c r="U13" i="28"/>
  <c r="AE9" i="28"/>
  <c r="AE18" i="28" s="1"/>
  <c r="AE27" i="28" s="1"/>
  <c r="AE28" i="28" s="1"/>
  <c r="AC9" i="28"/>
  <c r="AC18" i="28" s="1"/>
  <c r="AC27" i="28" s="1"/>
  <c r="AC28" i="28" s="1"/>
  <c r="K9" i="28"/>
  <c r="J9" i="28"/>
  <c r="U8" i="28"/>
  <c r="S8" i="28"/>
  <c r="Q8" i="28"/>
  <c r="W8" i="28"/>
  <c r="P10" i="28"/>
  <c r="N10" i="28"/>
  <c r="R12" i="28"/>
  <c r="R18" i="28" s="1"/>
  <c r="R27" i="28" s="1"/>
  <c r="R28" i="28" s="1"/>
  <c r="P12" i="28"/>
  <c r="V12" i="28"/>
  <c r="V18" i="28" s="1"/>
  <c r="V27" i="28" s="1"/>
  <c r="V28" i="28" s="1"/>
  <c r="X12" i="28"/>
  <c r="X18" i="28" s="1"/>
  <c r="X27" i="28" s="1"/>
  <c r="X28" i="28" s="1"/>
  <c r="T12" i="28"/>
  <c r="T18" i="28" s="1"/>
  <c r="T27" i="28" s="1"/>
  <c r="T28" i="28" s="1"/>
  <c r="U14" i="28"/>
  <c r="S14" i="28"/>
  <c r="Q14" i="28"/>
  <c r="Y15" i="28"/>
  <c r="Y18" i="28" s="1"/>
  <c r="Y27" i="28" s="1"/>
  <c r="Y28" i="28" s="1"/>
  <c r="W15" i="28"/>
  <c r="U15" i="28"/>
  <c r="S15" i="28"/>
  <c r="Q15" i="28"/>
  <c r="P15" i="28"/>
  <c r="K7" i="28"/>
  <c r="AB7" i="28"/>
  <c r="AB18" i="28" s="1"/>
  <c r="AB27" i="28" s="1"/>
  <c r="AB28" i="28" s="1"/>
  <c r="W7" i="28"/>
  <c r="Q7" i="28"/>
  <c r="W16" i="28"/>
  <c r="U16" i="28"/>
  <c r="S16" i="28"/>
  <c r="S11" i="28"/>
  <c r="W11" i="28"/>
  <c r="U11" i="28"/>
  <c r="AF23" i="27"/>
  <c r="AF27" i="27" s="1"/>
  <c r="AF28" i="27" s="1"/>
  <c r="AD27" i="26"/>
  <c r="AD28" i="26" s="1"/>
  <c r="R23" i="26"/>
  <c r="AD23" i="24"/>
  <c r="AD27" i="24" s="1"/>
  <c r="AD28" i="24" s="1"/>
  <c r="M27" i="23"/>
  <c r="M28" i="23" s="1"/>
  <c r="L27" i="23"/>
  <c r="L28" i="23" s="1"/>
  <c r="Z27" i="23"/>
  <c r="Z28" i="23" s="1"/>
  <c r="AD23" i="27"/>
  <c r="AD27" i="27" s="1"/>
  <c r="AD28" i="27" s="1"/>
  <c r="T23" i="27"/>
  <c r="R23" i="27"/>
  <c r="L27" i="27"/>
  <c r="L28" i="27" s="1"/>
  <c r="P23" i="27"/>
  <c r="M27" i="27"/>
  <c r="M28" i="27" s="1"/>
  <c r="AA27" i="27"/>
  <c r="AA28" i="27" s="1"/>
  <c r="W16" i="26"/>
  <c r="S16" i="26"/>
  <c r="T23" i="26"/>
  <c r="Z23" i="26"/>
  <c r="Z27" i="26" s="1"/>
  <c r="Z28" i="26" s="1"/>
  <c r="J23" i="26"/>
  <c r="Z23" i="24"/>
  <c r="Z27" i="24"/>
  <c r="Z28" i="24" s="1"/>
  <c r="N23" i="24"/>
  <c r="R23" i="24"/>
  <c r="T23" i="24"/>
  <c r="L27" i="24"/>
  <c r="L28" i="24" s="1"/>
  <c r="V23" i="24"/>
  <c r="AG18" i="27"/>
  <c r="W15" i="26"/>
  <c r="AG18" i="26"/>
  <c r="AG18" i="24"/>
  <c r="K7" i="27"/>
  <c r="Q7" i="27"/>
  <c r="AB7" i="27"/>
  <c r="AB18" i="27" s="1"/>
  <c r="AB27" i="27" s="1"/>
  <c r="AB28" i="27" s="1"/>
  <c r="W7" i="27"/>
  <c r="S16" i="27"/>
  <c r="W16" i="27"/>
  <c r="U16" i="27"/>
  <c r="P10" i="27"/>
  <c r="N10" i="27"/>
  <c r="W11" i="27"/>
  <c r="U11" i="27"/>
  <c r="S11" i="27"/>
  <c r="U14" i="27"/>
  <c r="S14" i="27"/>
  <c r="Q14" i="27"/>
  <c r="Z27" i="27"/>
  <c r="Z28" i="27" s="1"/>
  <c r="AE9" i="27"/>
  <c r="AE18" i="27" s="1"/>
  <c r="AE27" i="27" s="1"/>
  <c r="AE28" i="27" s="1"/>
  <c r="AC9" i="27"/>
  <c r="AC18" i="27" s="1"/>
  <c r="AC27" i="27" s="1"/>
  <c r="AC28" i="27" s="1"/>
  <c r="K9" i="27"/>
  <c r="J9" i="27"/>
  <c r="R12" i="27"/>
  <c r="R18" i="27" s="1"/>
  <c r="P12" i="27"/>
  <c r="T12" i="27"/>
  <c r="T18" i="27" s="1"/>
  <c r="X12" i="27"/>
  <c r="X18" i="27" s="1"/>
  <c r="X27" i="27" s="1"/>
  <c r="X28" i="27" s="1"/>
  <c r="V12" i="27"/>
  <c r="V18" i="27" s="1"/>
  <c r="V27" i="27" s="1"/>
  <c r="V28" i="27" s="1"/>
  <c r="U15" i="27"/>
  <c r="S15" i="27"/>
  <c r="W15" i="27"/>
  <c r="Q15" i="27"/>
  <c r="P15" i="27"/>
  <c r="Y15" i="27"/>
  <c r="Y18" i="27" s="1"/>
  <c r="Y27" i="27" s="1"/>
  <c r="Y28" i="27" s="1"/>
  <c r="Q8" i="27"/>
  <c r="O13" i="27"/>
  <c r="S8" i="27"/>
  <c r="Q13" i="27"/>
  <c r="U8" i="27"/>
  <c r="S13" i="27"/>
  <c r="I27" i="27"/>
  <c r="K7" i="26"/>
  <c r="Q7" i="26"/>
  <c r="AB7" i="26"/>
  <c r="W7" i="26"/>
  <c r="AE9" i="26"/>
  <c r="AC9" i="26"/>
  <c r="K9" i="26"/>
  <c r="J9" i="26"/>
  <c r="J18" i="26" s="1"/>
  <c r="R12" i="26"/>
  <c r="P12" i="26"/>
  <c r="X12" i="26"/>
  <c r="V12" i="26"/>
  <c r="T12" i="26"/>
  <c r="AF27" i="26"/>
  <c r="AF28" i="26" s="1"/>
  <c r="P10" i="26"/>
  <c r="N10" i="26"/>
  <c r="N18" i="26" s="1"/>
  <c r="W11" i="26"/>
  <c r="U11" i="26"/>
  <c r="S11" i="26"/>
  <c r="U14" i="26"/>
  <c r="S14" i="26"/>
  <c r="Q14" i="26"/>
  <c r="Q8" i="26"/>
  <c r="O13" i="26"/>
  <c r="O18" i="26" s="1"/>
  <c r="Y15" i="26"/>
  <c r="U16" i="26"/>
  <c r="S8" i="26"/>
  <c r="Q13" i="26"/>
  <c r="U8" i="26"/>
  <c r="S13" i="26"/>
  <c r="P15" i="26"/>
  <c r="Q15" i="26"/>
  <c r="S15" i="26"/>
  <c r="I27" i="26"/>
  <c r="U13" i="24"/>
  <c r="Q13" i="24"/>
  <c r="S13" i="24"/>
  <c r="O13" i="24"/>
  <c r="O18" i="24" s="1"/>
  <c r="S16" i="24"/>
  <c r="W16" i="24"/>
  <c r="U16" i="24"/>
  <c r="U14" i="24"/>
  <c r="S14" i="24"/>
  <c r="Q14" i="24"/>
  <c r="K7" i="24"/>
  <c r="AB7" i="24"/>
  <c r="W7" i="24"/>
  <c r="Q7" i="24"/>
  <c r="W11" i="24"/>
  <c r="U11" i="24"/>
  <c r="S11" i="24"/>
  <c r="S8" i="24"/>
  <c r="W8" i="24"/>
  <c r="U8" i="24"/>
  <c r="U18" i="24" s="1"/>
  <c r="Q8" i="24"/>
  <c r="AE9" i="24"/>
  <c r="AC9" i="24"/>
  <c r="K9" i="24"/>
  <c r="J9" i="24"/>
  <c r="J18" i="24" s="1"/>
  <c r="P10" i="24"/>
  <c r="N10" i="24"/>
  <c r="N18" i="24" s="1"/>
  <c r="U15" i="24"/>
  <c r="S15" i="24"/>
  <c r="Q15" i="24"/>
  <c r="P15" i="24"/>
  <c r="Y15" i="24"/>
  <c r="W15" i="24"/>
  <c r="R12" i="24"/>
  <c r="R18" i="24" s="1"/>
  <c r="P12" i="24"/>
  <c r="T12" i="24"/>
  <c r="T18" i="24" s="1"/>
  <c r="X12" i="24"/>
  <c r="V12" i="24"/>
  <c r="V18" i="24" s="1"/>
  <c r="I27" i="24"/>
  <c r="I28" i="23"/>
  <c r="B6" i="23"/>
  <c r="C6" i="23" s="1"/>
  <c r="D6" i="23" s="1"/>
  <c r="E6" i="23" s="1"/>
  <c r="F6" i="23" s="1"/>
  <c r="G6" i="23" s="1"/>
  <c r="H6" i="23" s="1"/>
  <c r="I6" i="23" s="1"/>
  <c r="J6" i="23" s="1"/>
  <c r="K6" i="23" s="1"/>
  <c r="L6" i="23" s="1"/>
  <c r="M6" i="23" s="1"/>
  <c r="N6" i="23" s="1"/>
  <c r="O6" i="23" s="1"/>
  <c r="P6" i="23" s="1"/>
  <c r="Q6" i="23" s="1"/>
  <c r="R6" i="23" s="1"/>
  <c r="S6" i="23" s="1"/>
  <c r="T6" i="23" s="1"/>
  <c r="U6" i="23" s="1"/>
  <c r="V6" i="23" s="1"/>
  <c r="W6" i="23" s="1"/>
  <c r="X6" i="23" s="1"/>
  <c r="Y6" i="23" s="1"/>
  <c r="Z6" i="23" s="1"/>
  <c r="AA6" i="23" s="1"/>
  <c r="AB6" i="23" s="1"/>
  <c r="AC6" i="23" s="1"/>
  <c r="AD6" i="23" s="1"/>
  <c r="AE6" i="23" s="1"/>
  <c r="AF6" i="23" s="1"/>
  <c r="AG6" i="23" s="1"/>
  <c r="AH6" i="23" s="1"/>
  <c r="AG16" i="23"/>
  <c r="AG15" i="23"/>
  <c r="AG14" i="23"/>
  <c r="AG13" i="23"/>
  <c r="AG12" i="23"/>
  <c r="AG11" i="23"/>
  <c r="AG10" i="23"/>
  <c r="AG9" i="23"/>
  <c r="AG8" i="23"/>
  <c r="AG7" i="23"/>
  <c r="A8" i="23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E18" i="26" l="1"/>
  <c r="AE27" i="26" s="1"/>
  <c r="AE28" i="26" s="1"/>
  <c r="W18" i="26"/>
  <c r="W27" i="26" s="1"/>
  <c r="W28" i="26" s="1"/>
  <c r="S18" i="26"/>
  <c r="S27" i="26" s="1"/>
  <c r="S28" i="26" s="1"/>
  <c r="Y18" i="26"/>
  <c r="Y27" i="26" s="1"/>
  <c r="Y28" i="26" s="1"/>
  <c r="T18" i="26"/>
  <c r="T27" i="26" s="1"/>
  <c r="T28" i="26" s="1"/>
  <c r="K18" i="26"/>
  <c r="K27" i="26" s="1"/>
  <c r="K28" i="26" s="1"/>
  <c r="R27" i="26"/>
  <c r="R28" i="26" s="1"/>
  <c r="R18" i="26"/>
  <c r="AC27" i="26"/>
  <c r="AC28" i="26" s="1"/>
  <c r="AC18" i="26"/>
  <c r="U18" i="26"/>
  <c r="P18" i="26"/>
  <c r="P27" i="26" s="1"/>
  <c r="P28" i="26" s="1"/>
  <c r="AB27" i="26"/>
  <c r="AB28" i="26" s="1"/>
  <c r="AB18" i="26"/>
  <c r="Q18" i="26"/>
  <c r="V18" i="26"/>
  <c r="V27" i="26" s="1"/>
  <c r="V28" i="26" s="1"/>
  <c r="X18" i="26"/>
  <c r="X27" i="26" s="1"/>
  <c r="X28" i="26" s="1"/>
  <c r="Y18" i="24"/>
  <c r="Y27" i="24" s="1"/>
  <c r="Y28" i="24" s="1"/>
  <c r="S18" i="24"/>
  <c r="S27" i="24" s="1"/>
  <c r="S28" i="24" s="1"/>
  <c r="AE18" i="24"/>
  <c r="AE27" i="24" s="1"/>
  <c r="AE28" i="24" s="1"/>
  <c r="Q18" i="24"/>
  <c r="Q27" i="24" s="1"/>
  <c r="Q28" i="24" s="1"/>
  <c r="P18" i="24"/>
  <c r="P27" i="24" s="1"/>
  <c r="P28" i="24" s="1"/>
  <c r="X18" i="24"/>
  <c r="X27" i="24" s="1"/>
  <c r="X28" i="24" s="1"/>
  <c r="W18" i="24"/>
  <c r="W27" i="24" s="1"/>
  <c r="W28" i="24" s="1"/>
  <c r="AB18" i="24"/>
  <c r="AB27" i="24" s="1"/>
  <c r="AB28" i="24" s="1"/>
  <c r="AC18" i="24"/>
  <c r="AC27" i="24" s="1"/>
  <c r="AC28" i="24" s="1"/>
  <c r="K18" i="24"/>
  <c r="AH16" i="28"/>
  <c r="AH14" i="28"/>
  <c r="U18" i="28"/>
  <c r="U27" i="28" s="1"/>
  <c r="U28" i="28" s="1"/>
  <c r="J18" i="28"/>
  <c r="AH9" i="28"/>
  <c r="AH8" i="28"/>
  <c r="W18" i="28"/>
  <c r="W27" i="28" s="1"/>
  <c r="W28" i="28" s="1"/>
  <c r="AH15" i="28"/>
  <c r="AH7" i="28"/>
  <c r="K18" i="28"/>
  <c r="K27" i="28" s="1"/>
  <c r="K28" i="28" s="1"/>
  <c r="AH12" i="28"/>
  <c r="O18" i="28"/>
  <c r="O27" i="28" s="1"/>
  <c r="O28" i="28" s="1"/>
  <c r="AH13" i="28"/>
  <c r="S18" i="28"/>
  <c r="S27" i="28" s="1"/>
  <c r="S28" i="28" s="1"/>
  <c r="Q18" i="28"/>
  <c r="Q27" i="28" s="1"/>
  <c r="Q28" i="28" s="1"/>
  <c r="AH10" i="28"/>
  <c r="N18" i="28"/>
  <c r="N27" i="28" s="1"/>
  <c r="N28" i="28" s="1"/>
  <c r="AH11" i="28"/>
  <c r="P18" i="28"/>
  <c r="P27" i="28" s="1"/>
  <c r="P28" i="28" s="1"/>
  <c r="T27" i="27"/>
  <c r="T28" i="27" s="1"/>
  <c r="R27" i="27"/>
  <c r="R28" i="27" s="1"/>
  <c r="AH16" i="26"/>
  <c r="R27" i="24"/>
  <c r="R28" i="24" s="1"/>
  <c r="AH16" i="27"/>
  <c r="AH11" i="27"/>
  <c r="AH8" i="26"/>
  <c r="AH15" i="26"/>
  <c r="V27" i="24"/>
  <c r="V28" i="24" s="1"/>
  <c r="T27" i="24"/>
  <c r="T28" i="24" s="1"/>
  <c r="U18" i="27"/>
  <c r="U27" i="27" s="1"/>
  <c r="U28" i="27" s="1"/>
  <c r="AH14" i="27"/>
  <c r="P18" i="27"/>
  <c r="P27" i="27" s="1"/>
  <c r="P28" i="27" s="1"/>
  <c r="AH8" i="27"/>
  <c r="AH14" i="24"/>
  <c r="U27" i="24"/>
  <c r="U28" i="24" s="1"/>
  <c r="AH11" i="24"/>
  <c r="AH10" i="27"/>
  <c r="N18" i="27"/>
  <c r="N27" i="27" s="1"/>
  <c r="N28" i="27" s="1"/>
  <c r="I28" i="27"/>
  <c r="AH15" i="27"/>
  <c r="AH12" i="27"/>
  <c r="J18" i="27"/>
  <c r="AH9" i="27"/>
  <c r="W18" i="27"/>
  <c r="W27" i="27" s="1"/>
  <c r="W28" i="27" s="1"/>
  <c r="AH7" i="27"/>
  <c r="K18" i="27"/>
  <c r="K27" i="27" s="1"/>
  <c r="K28" i="27" s="1"/>
  <c r="S18" i="27"/>
  <c r="S27" i="27" s="1"/>
  <c r="S28" i="27" s="1"/>
  <c r="AH13" i="27"/>
  <c r="O18" i="27"/>
  <c r="O27" i="27" s="1"/>
  <c r="O28" i="27" s="1"/>
  <c r="Q18" i="27"/>
  <c r="Q27" i="27" s="1"/>
  <c r="Q28" i="27" s="1"/>
  <c r="AH7" i="26"/>
  <c r="AH14" i="26"/>
  <c r="AH9" i="26"/>
  <c r="U27" i="26"/>
  <c r="U28" i="26" s="1"/>
  <c r="AH11" i="26"/>
  <c r="I28" i="26"/>
  <c r="AH13" i="26"/>
  <c r="O27" i="26"/>
  <c r="O28" i="26" s="1"/>
  <c r="N27" i="26"/>
  <c r="N28" i="26" s="1"/>
  <c r="AH10" i="26"/>
  <c r="AH12" i="26"/>
  <c r="Q27" i="26"/>
  <c r="Q28" i="26" s="1"/>
  <c r="AH8" i="24"/>
  <c r="AH16" i="24"/>
  <c r="AH12" i="24"/>
  <c r="N27" i="24"/>
  <c r="N28" i="24" s="1"/>
  <c r="AH10" i="24"/>
  <c r="K27" i="24"/>
  <c r="K28" i="24" s="1"/>
  <c r="AH7" i="24"/>
  <c r="AH13" i="24"/>
  <c r="O27" i="24"/>
  <c r="O28" i="24" s="1"/>
  <c r="AH9" i="24"/>
  <c r="I28" i="24"/>
  <c r="AH15" i="24"/>
  <c r="AG18" i="23"/>
  <c r="J27" i="28" l="1"/>
  <c r="AH18" i="28"/>
  <c r="J27" i="27"/>
  <c r="AH18" i="27"/>
  <c r="J27" i="26"/>
  <c r="AH18" i="26"/>
  <c r="J27" i="24"/>
  <c r="AH18" i="24"/>
  <c r="D16" i="23"/>
  <c r="E16" i="23" s="1"/>
  <c r="G16" i="23" s="1"/>
  <c r="D15" i="23"/>
  <c r="E15" i="23" s="1"/>
  <c r="G15" i="23" s="1"/>
  <c r="D14" i="23"/>
  <c r="E14" i="23" s="1"/>
  <c r="G14" i="23" s="1"/>
  <c r="D13" i="23"/>
  <c r="E13" i="23" s="1"/>
  <c r="G13" i="23" s="1"/>
  <c r="D12" i="23"/>
  <c r="E12" i="23" s="1"/>
  <c r="G12" i="23" s="1"/>
  <c r="D11" i="23"/>
  <c r="E11" i="23" s="1"/>
  <c r="G11" i="23" s="1"/>
  <c r="D10" i="23"/>
  <c r="E10" i="23" s="1"/>
  <c r="G10" i="23" s="1"/>
  <c r="D9" i="23"/>
  <c r="E9" i="23" s="1"/>
  <c r="G9" i="23" s="1"/>
  <c r="D8" i="23"/>
  <c r="E8" i="23" s="1"/>
  <c r="G8" i="23" s="1"/>
  <c r="D7" i="23"/>
  <c r="E7" i="23" s="1"/>
  <c r="G7" i="23" s="1"/>
  <c r="J28" i="28" l="1"/>
  <c r="AH27" i="28"/>
  <c r="J28" i="27"/>
  <c r="AH27" i="27"/>
  <c r="J28" i="26"/>
  <c r="AH27" i="26"/>
  <c r="J28" i="24"/>
  <c r="AH27" i="24"/>
  <c r="U16" i="23"/>
  <c r="S16" i="23"/>
  <c r="W16" i="23"/>
  <c r="W15" i="23"/>
  <c r="S15" i="23"/>
  <c r="Q15" i="23"/>
  <c r="Y15" i="23"/>
  <c r="U15" i="23"/>
  <c r="P15" i="23"/>
  <c r="U14" i="23"/>
  <c r="Q14" i="23"/>
  <c r="S14" i="23"/>
  <c r="Q13" i="23"/>
  <c r="U13" i="23"/>
  <c r="S13" i="23"/>
  <c r="O13" i="23"/>
  <c r="X12" i="23"/>
  <c r="T12" i="23"/>
  <c r="R12" i="23"/>
  <c r="V12" i="23"/>
  <c r="P12" i="23"/>
  <c r="U11" i="23"/>
  <c r="W11" i="23"/>
  <c r="S11" i="23"/>
  <c r="N10" i="23"/>
  <c r="P10" i="23"/>
  <c r="P18" i="23" s="1"/>
  <c r="AC9" i="23"/>
  <c r="K9" i="23"/>
  <c r="AE9" i="23"/>
  <c r="J9" i="23"/>
  <c r="S8" i="23"/>
  <c r="U8" i="23"/>
  <c r="Q8" i="23"/>
  <c r="W8" i="23"/>
  <c r="W7" i="23"/>
  <c r="Q7" i="23"/>
  <c r="K7" i="23"/>
  <c r="AB7" i="23"/>
  <c r="N18" i="23" l="1"/>
  <c r="N27" i="23" s="1"/>
  <c r="N28" i="23" s="1"/>
  <c r="O18" i="23"/>
  <c r="O27" i="23" s="1"/>
  <c r="O28" i="23" s="1"/>
  <c r="AC18" i="23"/>
  <c r="AC27" i="23" s="1"/>
  <c r="AC28" i="23" s="1"/>
  <c r="AB18" i="23"/>
  <c r="AB27" i="23" s="1"/>
  <c r="AB28" i="23" s="1"/>
  <c r="K18" i="23"/>
  <c r="K27" i="23" s="1"/>
  <c r="Q18" i="23"/>
  <c r="Q27" i="23" s="1"/>
  <c r="Q28" i="23" s="1"/>
  <c r="W18" i="23"/>
  <c r="W27" i="23" s="1"/>
  <c r="W28" i="23" s="1"/>
  <c r="U18" i="23"/>
  <c r="U27" i="23" s="1"/>
  <c r="U28" i="23" s="1"/>
  <c r="V18" i="23"/>
  <c r="V27" i="23" s="1"/>
  <c r="V28" i="23" s="1"/>
  <c r="S18" i="23"/>
  <c r="S27" i="23" s="1"/>
  <c r="S28" i="23" s="1"/>
  <c r="R18" i="23"/>
  <c r="R27" i="23" s="1"/>
  <c r="R28" i="23" s="1"/>
  <c r="Y18" i="23"/>
  <c r="Y27" i="23" s="1"/>
  <c r="Y28" i="23" s="1"/>
  <c r="J18" i="23"/>
  <c r="J27" i="23" s="1"/>
  <c r="J28" i="23" s="1"/>
  <c r="T18" i="23"/>
  <c r="T27" i="23" s="1"/>
  <c r="T28" i="23" s="1"/>
  <c r="AE18" i="23"/>
  <c r="AE27" i="23" s="1"/>
  <c r="AE28" i="23" s="1"/>
  <c r="X18" i="23"/>
  <c r="X27" i="23" s="1"/>
  <c r="X28" i="23" s="1"/>
  <c r="P27" i="23"/>
  <c r="P28" i="23" s="1"/>
  <c r="AH11" i="23"/>
  <c r="AH16" i="23"/>
  <c r="AH15" i="23"/>
  <c r="AH14" i="23"/>
  <c r="AH13" i="23"/>
  <c r="AH12" i="23"/>
  <c r="AH10" i="23"/>
  <c r="AH9" i="23"/>
  <c r="AH8" i="23"/>
  <c r="AH7" i="23"/>
  <c r="AH18" i="23" l="1"/>
  <c r="K28" i="23"/>
  <c r="AH27" i="23"/>
</calcChain>
</file>

<file path=xl/sharedStrings.xml><?xml version="1.0" encoding="utf-8"?>
<sst xmlns="http://schemas.openxmlformats.org/spreadsheetml/2006/main" count="380" uniqueCount="58">
  <si>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</si>
  <si>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</si>
  <si>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</si>
  <si>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</si>
  <si>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</si>
  <si>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</si>
  <si>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</si>
  <si>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</si>
  <si>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</si>
  <si>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</si>
  <si>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</si>
  <si>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</si>
  <si>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</si>
  <si>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</si>
  <si>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</si>
  <si>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</si>
  <si>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</si>
  <si>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</si>
  <si>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</si>
  <si>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</si>
  <si>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</si>
  <si>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</si>
  <si>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</si>
  <si>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</si>
  <si>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</si>
  <si>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ზემო სამგორის სარწყავი სისტემის ქვედა მაგიტრ.არხით და გარდაბნის სარწყავო სისტემით.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</si>
  <si>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</si>
  <si>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</si>
  <si>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</si>
  <si>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</si>
  <si>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</si>
  <si>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</si>
  <si>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</si>
  <si>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</si>
  <si>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</si>
  <si>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</si>
  <si>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</si>
  <si>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</si>
  <si>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</si>
  <si>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</si>
  <si>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</si>
  <si>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</si>
  <si>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ივლისი          VII</t>
  </si>
  <si>
    <t>ჯამი</t>
  </si>
  <si>
    <t>ჰექტარ რწყვა</t>
  </si>
  <si>
    <t>წყლის მოცულობა</t>
  </si>
  <si>
    <t>სისტემის გაჩერების რეჟიმი</t>
  </si>
  <si>
    <t xml:space="preserve"> სისტემის გაჩერების პერიოდი</t>
  </si>
  <si>
    <t>სისტემის საირიგაციო პერიოდი</t>
  </si>
  <si>
    <r>
      <t xml:space="preserve">ტბორის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</si>
  <si>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</si>
  <si>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</si>
  <si>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ზედა არხი</t>
  </si>
  <si>
    <t>იმირასანის არხი</t>
  </si>
  <si>
    <t>კაზრეთის არხი</t>
  </si>
  <si>
    <t>დმანისი-განთიადის არხი</t>
  </si>
  <si>
    <t>არახლოს არხი</t>
  </si>
  <si>
    <t>ეხებათ პირველი კატეგორიის დეფიციტი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</si>
</sst>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  <font>
      <sz val="11"/>
      <color theme="1"/>
      <name val="Calibri"/>
      <family val="2"/>
      <scheme val="minor"/>
    </font>
    <font>
      <b/>
      <sz val="20"/>
      <color theme="1"/>
      <name val="Sylfaen"/>
      <family val="1"/>
    </font>
    <font>
      <sz val="20"/>
      <color theme="1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9" fontId="2" fillId="3" borderId="20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0" fillId="0" borderId="35" xfId="0" applyBorder="1"/>
    <xf numFmtId="0" fontId="1" fillId="0" borderId="1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3" fontId="1" fillId="0" borderId="35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7" borderId="29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  <xf numFmtId="0" fontId="10" fillId="7" borderId="3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9E925-BC13-4DBE-BD6F-1CF0528E2915}">
  <sheetPr>
    <tabColor rgb="FF00B050"/>
  </sheetPr>
  <dimension ref="A1:AH28"/>
  <sheetViews>
    <sheetView tabSelected="1" zoomScale="55" zoomScaleNormal="55" zoomScaleSheetLayoutView="56" workbookViewId="0">
      <selection activeCell="J25" sqref="J25"/>
    </sheetView>
  </sheetViews>
  <sheetFormatPr defaultColWidth="8.85546875" defaultRowHeight="15" x14ac:dyDescent="0.25"/>
  <cols>
    <col min="1" max="1" width="4.85546875" style="1" bestFit="1" customWidth="1"/>
    <col min="2" max="2" width="31.140625" style="1" customWidth="1"/>
    <col min="3" max="3" width="8.85546875" style="1" customWidth="1"/>
    <col min="4" max="4" width="11.85546875" style="1" customWidth="1"/>
    <col min="5" max="5" width="10.85546875" style="1" customWidth="1"/>
    <col min="6" max="6" width="9.7109375" style="1" customWidth="1"/>
    <col min="7" max="7" width="12" style="1" customWidth="1"/>
    <col min="8" max="8" width="14.28515625" style="1" customWidth="1"/>
    <col min="9" max="9" width="28.7109375" style="1" customWidth="1"/>
    <col min="10" max="10" width="15.85546875" style="1" bestFit="1" customWidth="1"/>
    <col min="11" max="12" width="15.42578125" style="1" bestFit="1" customWidth="1"/>
    <col min="13" max="14" width="15.85546875" style="1" bestFit="1" customWidth="1"/>
    <col min="15" max="15" width="15.42578125" style="1" bestFit="1" customWidth="1"/>
    <col min="16" max="16" width="18.7109375" style="1" bestFit="1" customWidth="1"/>
    <col min="17" max="17" width="14.140625" style="1" bestFit="1" customWidth="1"/>
    <col min="18" max="18" width="14.7109375" style="1" bestFit="1" customWidth="1"/>
    <col min="19" max="19" width="15.85546875" style="1" bestFit="1" customWidth="1"/>
    <col min="20" max="20" width="14.7109375" style="1" bestFit="1" customWidth="1"/>
    <col min="21" max="21" width="15.85546875" style="1" bestFit="1" customWidth="1"/>
    <col min="22" max="22" width="14.7109375" style="1" bestFit="1" customWidth="1"/>
    <col min="23" max="23" width="14.85546875" style="1" bestFit="1" customWidth="1"/>
    <col min="24" max="24" width="14.7109375" style="1" bestFit="1" customWidth="1"/>
    <col min="25" max="25" width="13" style="1" bestFit="1" customWidth="1"/>
    <col min="26" max="26" width="11.140625" style="1" bestFit="1" customWidth="1"/>
    <col min="27" max="28" width="15.42578125" style="1" bestFit="1" customWidth="1"/>
    <col min="29" max="31" width="16.5703125" style="1" bestFit="1" customWidth="1"/>
    <col min="32" max="32" width="20.42578125" style="1" customWidth="1"/>
    <col min="33" max="33" width="11.28515625" style="2" customWidth="1"/>
    <col min="34" max="34" width="16.7109375" style="2" bestFit="1" customWidth="1"/>
    <col min="35" max="16384" width="8.85546875" style="1"/>
  </cols>
  <sheetData>
    <row r="1" spans="1:34" ht="22.5" customHeight="1" x14ac:dyDescent="0.25">
      <c r="A1" s="96" t="s">
        <v>52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8"/>
    </row>
    <row r="2" spans="1:34" ht="22.5" customHeight="1" x14ac:dyDescent="0.25">
      <c r="A2" s="99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1"/>
    </row>
    <row r="3" spans="1:34" ht="22.5" customHeight="1" thickBot="1" x14ac:dyDescent="0.3">
      <c r="A3" s="102" t="s">
        <v>25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4"/>
    </row>
    <row r="4" spans="1:34" ht="52.5" customHeight="1" thickBot="1" x14ac:dyDescent="0.3">
      <c r="A4" s="107" t="s">
        <v>1</v>
      </c>
      <c r="B4" s="109" t="s">
        <v>2</v>
      </c>
      <c r="C4" s="109" t="s">
        <v>3</v>
      </c>
      <c r="D4" s="111" t="s">
        <v>26</v>
      </c>
      <c r="E4" s="111" t="s">
        <v>27</v>
      </c>
      <c r="F4" s="111" t="s">
        <v>28</v>
      </c>
      <c r="G4" s="111" t="s">
        <v>29</v>
      </c>
      <c r="H4" s="111" t="s">
        <v>38</v>
      </c>
      <c r="I4" s="105" t="s">
        <v>40</v>
      </c>
      <c r="J4" s="106"/>
      <c r="K4" s="105" t="s">
        <v>39</v>
      </c>
      <c r="L4" s="113"/>
      <c r="M4" s="83" t="s">
        <v>4</v>
      </c>
      <c r="N4" s="84"/>
      <c r="O4" s="83" t="s">
        <v>5</v>
      </c>
      <c r="P4" s="84"/>
      <c r="Q4" s="83" t="s">
        <v>6</v>
      </c>
      <c r="R4" s="84"/>
      <c r="S4" s="83" t="s">
        <v>7</v>
      </c>
      <c r="T4" s="84"/>
      <c r="U4" s="83" t="s">
        <v>42</v>
      </c>
      <c r="V4" s="84"/>
      <c r="W4" s="83" t="s">
        <v>8</v>
      </c>
      <c r="X4" s="84"/>
      <c r="Y4" s="83" t="s">
        <v>9</v>
      </c>
      <c r="Z4" s="84"/>
      <c r="AA4" s="83" t="s">
        <v>10</v>
      </c>
      <c r="AB4" s="84"/>
      <c r="AC4" s="83" t="s">
        <v>41</v>
      </c>
      <c r="AD4" s="84"/>
      <c r="AE4" s="83" t="s">
        <v>11</v>
      </c>
      <c r="AF4" s="84"/>
      <c r="AG4" s="94" t="s">
        <v>43</v>
      </c>
      <c r="AH4" s="95"/>
    </row>
    <row r="5" spans="1:34" ht="33" customHeight="1" thickBot="1" x14ac:dyDescent="0.3">
      <c r="A5" s="108"/>
      <c r="B5" s="110"/>
      <c r="C5" s="110"/>
      <c r="D5" s="110"/>
      <c r="E5" s="110"/>
      <c r="F5" s="112"/>
      <c r="G5" s="110"/>
      <c r="H5" s="112"/>
      <c r="I5" s="27" t="s">
        <v>12</v>
      </c>
      <c r="J5" s="28" t="s">
        <v>13</v>
      </c>
      <c r="K5" s="27" t="s">
        <v>12</v>
      </c>
      <c r="L5" s="29" t="s">
        <v>13</v>
      </c>
      <c r="M5" s="27" t="s">
        <v>12</v>
      </c>
      <c r="N5" s="28" t="s">
        <v>13</v>
      </c>
      <c r="O5" s="27" t="s">
        <v>12</v>
      </c>
      <c r="P5" s="28" t="s">
        <v>14</v>
      </c>
      <c r="Q5" s="27" t="s">
        <v>12</v>
      </c>
      <c r="R5" s="31" t="s">
        <v>13</v>
      </c>
      <c r="S5" s="27" t="s">
        <v>12</v>
      </c>
      <c r="T5" s="28" t="s">
        <v>14</v>
      </c>
      <c r="U5" s="27" t="s">
        <v>12</v>
      </c>
      <c r="V5" s="28" t="s">
        <v>13</v>
      </c>
      <c r="W5" s="27" t="s">
        <v>12</v>
      </c>
      <c r="X5" s="28" t="s">
        <v>13</v>
      </c>
      <c r="Y5" s="27" t="s">
        <v>12</v>
      </c>
      <c r="Z5" s="28" t="s">
        <v>14</v>
      </c>
      <c r="AA5" s="27" t="s">
        <v>12</v>
      </c>
      <c r="AB5" s="28" t="s">
        <v>13</v>
      </c>
      <c r="AC5" s="27" t="s">
        <v>12</v>
      </c>
      <c r="AD5" s="28" t="s">
        <v>14</v>
      </c>
      <c r="AE5" s="27" t="s">
        <v>12</v>
      </c>
      <c r="AF5" s="28" t="s">
        <v>13</v>
      </c>
      <c r="AG5" s="59" t="s">
        <v>44</v>
      </c>
      <c r="AH5" s="59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28.5" customHeight="1" x14ac:dyDescent="0.25">
      <c r="A7" s="43">
        <v>1</v>
      </c>
      <c r="B7" s="55" t="s">
        <v>15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181.7</v>
      </c>
      <c r="G7" s="34">
        <f>E7*F7</f>
        <v>173.14776234567898</v>
      </c>
      <c r="H7" s="34">
        <v>4</v>
      </c>
      <c r="I7" s="56"/>
      <c r="J7" s="35"/>
      <c r="K7" s="57">
        <f>G7*15*86.4</f>
        <v>224399.49999999997</v>
      </c>
      <c r="L7" s="35"/>
      <c r="M7" s="41"/>
      <c r="N7" s="36"/>
      <c r="O7" s="38"/>
      <c r="P7" s="36"/>
      <c r="Q7" s="37">
        <f>G7*15*86.4</f>
        <v>224399.49999999997</v>
      </c>
      <c r="R7" s="36"/>
      <c r="S7" s="38"/>
      <c r="T7" s="36"/>
      <c r="U7" s="38"/>
      <c r="V7" s="36"/>
      <c r="W7" s="37">
        <f>G7*15*86.4</f>
        <v>224399.49999999997</v>
      </c>
      <c r="X7" s="36"/>
      <c r="Y7" s="38"/>
      <c r="Z7" s="36"/>
      <c r="AA7" s="38"/>
      <c r="AB7" s="39">
        <f>G7*16*86.4</f>
        <v>239359.46666666665</v>
      </c>
      <c r="AC7" s="38"/>
      <c r="AD7" s="40"/>
      <c r="AE7" s="41"/>
      <c r="AF7" s="35"/>
      <c r="AG7" s="65">
        <f>F7*H7</f>
        <v>726.8</v>
      </c>
      <c r="AH7" s="60">
        <f>I7+J7+K7+L7+M7+N7+O7+P7+Q7+R7+S7+T7+U7+V7+W7+X7+Y7+Z7+AA7+AB7+AC7+AD7+AE7+AF7</f>
        <v>912557.96666666656</v>
      </c>
    </row>
    <row r="8" spans="1:34" ht="28.5" customHeight="1" x14ac:dyDescent="0.25">
      <c r="A8" s="30">
        <f>A7+1</f>
        <v>2</v>
      </c>
      <c r="B8" s="32" t="s">
        <v>16</v>
      </c>
      <c r="C8" s="22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177.93</v>
      </c>
      <c r="G8" s="22">
        <f t="shared" ref="G8:G16" si="3">E8*F8</f>
        <v>169.55520833333333</v>
      </c>
      <c r="H8" s="22">
        <v>4</v>
      </c>
      <c r="I8" s="21"/>
      <c r="J8" s="3"/>
      <c r="K8" s="18"/>
      <c r="L8" s="3"/>
      <c r="M8" s="12"/>
      <c r="N8" s="17"/>
      <c r="O8" s="16"/>
      <c r="P8" s="17"/>
      <c r="Q8" s="15">
        <f>G8*15*86.4</f>
        <v>219743.55000000002</v>
      </c>
      <c r="R8" s="17"/>
      <c r="S8" s="15">
        <f>G8*15*86.4</f>
        <v>219743.55000000002</v>
      </c>
      <c r="T8" s="17"/>
      <c r="U8" s="15">
        <f>G8*15*86.4</f>
        <v>219743.55000000002</v>
      </c>
      <c r="V8" s="17"/>
      <c r="W8" s="15">
        <f>G8*15*86.4</f>
        <v>219743.55000000002</v>
      </c>
      <c r="X8" s="17"/>
      <c r="Y8" s="16"/>
      <c r="Z8" s="17"/>
      <c r="AA8" s="16"/>
      <c r="AB8" s="17"/>
      <c r="AC8" s="16"/>
      <c r="AD8" s="13"/>
      <c r="AE8" s="12"/>
      <c r="AF8" s="3"/>
      <c r="AG8" s="19">
        <f>F8*H8</f>
        <v>711.72</v>
      </c>
      <c r="AH8" s="61">
        <f>I8+J8+K8+L8+M8+N8+O8+P8+Q8+R8+S8+T8+U8+V8+W8+X8+Y8+Z8+AA8+AB8+AC8+AD8+AE8+AF8</f>
        <v>878974.20000000007</v>
      </c>
    </row>
    <row r="9" spans="1:34" ht="36" customHeight="1" x14ac:dyDescent="0.25">
      <c r="A9" s="30">
        <f t="shared" ref="A9:A28" si="4">A8+1</f>
        <v>3</v>
      </c>
      <c r="B9" s="32" t="s">
        <v>17</v>
      </c>
      <c r="C9" s="22">
        <v>1411</v>
      </c>
      <c r="D9" s="22">
        <f t="shared" si="1"/>
        <v>16.331018518518519</v>
      </c>
      <c r="E9" s="22">
        <f t="shared" si="2"/>
        <v>1.0887345679012346</v>
      </c>
      <c r="F9" s="22"/>
      <c r="G9" s="22">
        <f t="shared" si="3"/>
        <v>0</v>
      </c>
      <c r="H9" s="22">
        <v>4</v>
      </c>
      <c r="I9" s="21"/>
      <c r="J9" s="6">
        <f>G9*16*86.4</f>
        <v>0</v>
      </c>
      <c r="K9" s="20">
        <f>G9*15*86.4</f>
        <v>0</v>
      </c>
      <c r="L9" s="3"/>
      <c r="M9" s="12"/>
      <c r="N9" s="17"/>
      <c r="O9" s="16"/>
      <c r="P9" s="17"/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7"/>
      <c r="AC9" s="15">
        <f>G9*15*86.4</f>
        <v>0</v>
      </c>
      <c r="AD9" s="13"/>
      <c r="AE9" s="15">
        <f>G9*15*86.4</f>
        <v>0</v>
      </c>
      <c r="AF9" s="3"/>
      <c r="AG9" s="19">
        <f t="shared" ref="AG9:AG15" si="5">F9*H9</f>
        <v>0</v>
      </c>
      <c r="AH9" s="61">
        <f t="shared" ref="AH9:AH16" si="6">I9+J9+K9+L9+M9+N9+O9+P9+Q9+R9+S9+T9+U9+V9+W9+X9+Y9+Z9+AA9+AB9+AC9+AD9+AE9+AF9</f>
        <v>0</v>
      </c>
    </row>
    <row r="10" spans="1:34" ht="36" customHeight="1" x14ac:dyDescent="0.25">
      <c r="A10" s="30">
        <f t="shared" si="4"/>
        <v>4</v>
      </c>
      <c r="B10" s="32" t="s">
        <v>18</v>
      </c>
      <c r="C10" s="22">
        <v>1411</v>
      </c>
      <c r="D10" s="22">
        <f t="shared" si="1"/>
        <v>16.331018518518519</v>
      </c>
      <c r="E10" s="22">
        <f t="shared" si="2"/>
        <v>1.0887345679012346</v>
      </c>
      <c r="F10" s="22"/>
      <c r="G10" s="22">
        <f t="shared" si="3"/>
        <v>0</v>
      </c>
      <c r="H10" s="22">
        <v>2</v>
      </c>
      <c r="I10" s="21"/>
      <c r="J10" s="3"/>
      <c r="K10" s="18"/>
      <c r="L10" s="3"/>
      <c r="M10" s="12"/>
      <c r="N10" s="14">
        <f>G10*16*86.4</f>
        <v>0</v>
      </c>
      <c r="O10" s="16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3"/>
      <c r="AE10" s="12"/>
      <c r="AF10" s="3"/>
      <c r="AG10" s="19">
        <f t="shared" si="5"/>
        <v>0</v>
      </c>
      <c r="AH10" s="61">
        <f t="shared" si="6"/>
        <v>0</v>
      </c>
    </row>
    <row r="11" spans="1:34" ht="28.5" customHeight="1" x14ac:dyDescent="0.25">
      <c r="A11" s="30">
        <f t="shared" si="4"/>
        <v>5</v>
      </c>
      <c r="B11" s="32" t="s">
        <v>19</v>
      </c>
      <c r="C11" s="22">
        <v>1411</v>
      </c>
      <c r="D11" s="22">
        <f t="shared" si="1"/>
        <v>16.331018518518519</v>
      </c>
      <c r="E11" s="22">
        <f t="shared" si="2"/>
        <v>1.0887345679012346</v>
      </c>
      <c r="F11" s="22">
        <v>582.20000000000005</v>
      </c>
      <c r="G11" s="22">
        <f t="shared" si="3"/>
        <v>633.86126543209878</v>
      </c>
      <c r="H11" s="22">
        <v>3</v>
      </c>
      <c r="I11" s="21"/>
      <c r="J11" s="3"/>
      <c r="K11" s="18"/>
      <c r="L11" s="3"/>
      <c r="M11" s="12"/>
      <c r="N11" s="17"/>
      <c r="O11" s="16"/>
      <c r="P11" s="17"/>
      <c r="Q11" s="16"/>
      <c r="R11" s="17"/>
      <c r="S11" s="15">
        <f>G11*15*86.4</f>
        <v>821484.20000000007</v>
      </c>
      <c r="T11" s="17"/>
      <c r="U11" s="15">
        <f>G11*15*86.4</f>
        <v>821484.20000000007</v>
      </c>
      <c r="V11" s="17"/>
      <c r="W11" s="15">
        <f>G11*15*86.4</f>
        <v>821484.20000000007</v>
      </c>
      <c r="X11" s="17"/>
      <c r="Y11" s="16"/>
      <c r="Z11" s="17"/>
      <c r="AA11" s="16"/>
      <c r="AB11" s="17"/>
      <c r="AC11" s="16"/>
      <c r="AD11" s="13"/>
      <c r="AE11" s="12"/>
      <c r="AF11" s="3"/>
      <c r="AG11" s="19">
        <f t="shared" si="5"/>
        <v>1746.6000000000001</v>
      </c>
      <c r="AH11" s="61">
        <f t="shared" si="6"/>
        <v>2464452.6</v>
      </c>
    </row>
    <row r="12" spans="1:34" ht="28.5" customHeight="1" x14ac:dyDescent="0.25">
      <c r="A12" s="30">
        <f t="shared" si="4"/>
        <v>6</v>
      </c>
      <c r="B12" s="32" t="s">
        <v>20</v>
      </c>
      <c r="C12" s="22">
        <v>1235</v>
      </c>
      <c r="D12" s="22">
        <f t="shared" si="1"/>
        <v>14.293981481481481</v>
      </c>
      <c r="E12" s="22">
        <f t="shared" si="2"/>
        <v>0.95293209876543206</v>
      </c>
      <c r="F12" s="22">
        <v>168.78</v>
      </c>
      <c r="G12" s="22">
        <f t="shared" si="3"/>
        <v>160.83587962962963</v>
      </c>
      <c r="H12" s="22">
        <v>5</v>
      </c>
      <c r="I12" s="21"/>
      <c r="J12" s="3"/>
      <c r="K12" s="18"/>
      <c r="L12" s="3"/>
      <c r="M12" s="12"/>
      <c r="N12" s="17"/>
      <c r="O12" s="16"/>
      <c r="P12" s="14">
        <f>G12*16*86.4</f>
        <v>222339.52000000002</v>
      </c>
      <c r="Q12" s="16"/>
      <c r="R12" s="14">
        <f>G12*16*86.4</f>
        <v>222339.52000000002</v>
      </c>
      <c r="S12" s="16"/>
      <c r="T12" s="14">
        <f>G12*15*86.4</f>
        <v>208443.30000000002</v>
      </c>
      <c r="U12" s="16"/>
      <c r="V12" s="14">
        <f>G12*16*86.4</f>
        <v>222339.52000000002</v>
      </c>
      <c r="W12" s="16"/>
      <c r="X12" s="14">
        <f>G12*16*86.4</f>
        <v>222339.52000000002</v>
      </c>
      <c r="Y12" s="16"/>
      <c r="Z12" s="17"/>
      <c r="AA12" s="16"/>
      <c r="AB12" s="17"/>
      <c r="AC12" s="16"/>
      <c r="AD12" s="13"/>
      <c r="AE12" s="12"/>
      <c r="AF12" s="3"/>
      <c r="AG12" s="19">
        <f t="shared" si="5"/>
        <v>843.9</v>
      </c>
      <c r="AH12" s="61">
        <f t="shared" si="6"/>
        <v>1097801.3800000001</v>
      </c>
    </row>
    <row r="13" spans="1:34" ht="28.5" customHeight="1" x14ac:dyDescent="0.25">
      <c r="A13" s="30">
        <f t="shared" si="4"/>
        <v>7</v>
      </c>
      <c r="B13" s="32" t="s">
        <v>21</v>
      </c>
      <c r="C13" s="22">
        <v>1411</v>
      </c>
      <c r="D13" s="22">
        <f t="shared" si="1"/>
        <v>16.331018518518519</v>
      </c>
      <c r="E13" s="22">
        <f t="shared" si="2"/>
        <v>1.0887345679012346</v>
      </c>
      <c r="F13" s="22">
        <v>117.81</v>
      </c>
      <c r="G13" s="22">
        <f t="shared" si="3"/>
        <v>128.26381944444444</v>
      </c>
      <c r="H13" s="22">
        <v>4</v>
      </c>
      <c r="I13" s="21"/>
      <c r="J13" s="3"/>
      <c r="K13" s="18"/>
      <c r="L13" s="3"/>
      <c r="M13" s="12"/>
      <c r="N13" s="17"/>
      <c r="O13" s="15">
        <f>G13*15*86.4</f>
        <v>166229.91</v>
      </c>
      <c r="P13" s="17"/>
      <c r="Q13" s="15">
        <f>G13*15*86.4</f>
        <v>166229.91</v>
      </c>
      <c r="R13" s="17"/>
      <c r="S13" s="15">
        <f>G13*15*86.4</f>
        <v>166229.91</v>
      </c>
      <c r="T13" s="17"/>
      <c r="U13" s="15">
        <f>G13*15*86.4</f>
        <v>166229.91</v>
      </c>
      <c r="V13" s="17"/>
      <c r="W13" s="16"/>
      <c r="X13" s="17"/>
      <c r="Y13" s="16"/>
      <c r="Z13" s="17"/>
      <c r="AA13" s="16"/>
      <c r="AB13" s="17"/>
      <c r="AC13" s="16"/>
      <c r="AD13" s="13"/>
      <c r="AE13" s="12"/>
      <c r="AF13" s="3"/>
      <c r="AG13" s="19">
        <f t="shared" si="5"/>
        <v>471.24</v>
      </c>
      <c r="AH13" s="61">
        <f t="shared" si="6"/>
        <v>664919.64</v>
      </c>
    </row>
    <row r="14" spans="1:34" ht="28.5" customHeight="1" x14ac:dyDescent="0.25">
      <c r="A14" s="30">
        <f t="shared" si="4"/>
        <v>8</v>
      </c>
      <c r="B14" s="32" t="s">
        <v>22</v>
      </c>
      <c r="C14" s="22">
        <v>1411</v>
      </c>
      <c r="D14" s="22">
        <f t="shared" si="1"/>
        <v>16.331018518518519</v>
      </c>
      <c r="E14" s="22">
        <f t="shared" si="2"/>
        <v>1.0887345679012346</v>
      </c>
      <c r="F14" s="22"/>
      <c r="G14" s="22">
        <f t="shared" si="3"/>
        <v>0</v>
      </c>
      <c r="H14" s="22">
        <v>3</v>
      </c>
      <c r="I14" s="21"/>
      <c r="J14" s="3"/>
      <c r="K14" s="18"/>
      <c r="L14" s="3"/>
      <c r="M14" s="12"/>
      <c r="N14" s="17"/>
      <c r="O14" s="16"/>
      <c r="P14" s="17"/>
      <c r="Q14" s="15">
        <f>G14*15*86.4</f>
        <v>0</v>
      </c>
      <c r="R14" s="17"/>
      <c r="S14" s="15">
        <f>G14*15*86.4</f>
        <v>0</v>
      </c>
      <c r="T14" s="17"/>
      <c r="U14" s="15">
        <f>G14*15*86.4</f>
        <v>0</v>
      </c>
      <c r="V14" s="17"/>
      <c r="W14" s="16"/>
      <c r="X14" s="17"/>
      <c r="Y14" s="16"/>
      <c r="Z14" s="17"/>
      <c r="AA14" s="16"/>
      <c r="AB14" s="17"/>
      <c r="AC14" s="16"/>
      <c r="AD14" s="13"/>
      <c r="AE14" s="12"/>
      <c r="AF14" s="3"/>
      <c r="AG14" s="19">
        <f t="shared" si="5"/>
        <v>0</v>
      </c>
      <c r="AH14" s="61">
        <f t="shared" si="6"/>
        <v>0</v>
      </c>
    </row>
    <row r="15" spans="1:34" ht="28.5" customHeight="1" x14ac:dyDescent="0.25">
      <c r="A15" s="30">
        <f t="shared" si="4"/>
        <v>9</v>
      </c>
      <c r="B15" s="32" t="s">
        <v>23</v>
      </c>
      <c r="C15" s="22">
        <v>1411</v>
      </c>
      <c r="D15" s="22">
        <f t="shared" si="1"/>
        <v>16.331018518518519</v>
      </c>
      <c r="E15" s="22">
        <f t="shared" si="2"/>
        <v>1.0887345679012346</v>
      </c>
      <c r="F15" s="22">
        <v>63.98</v>
      </c>
      <c r="G15" s="22">
        <f t="shared" si="3"/>
        <v>69.65723765432098</v>
      </c>
      <c r="H15" s="22">
        <v>6</v>
      </c>
      <c r="I15" s="21"/>
      <c r="J15" s="3"/>
      <c r="K15" s="18"/>
      <c r="L15" s="3"/>
      <c r="M15" s="12"/>
      <c r="N15" s="17"/>
      <c r="O15" s="16"/>
      <c r="P15" s="14">
        <f>G15*15*86.4</f>
        <v>90275.779999999984</v>
      </c>
      <c r="Q15" s="15">
        <f>G15*15*86.4</f>
        <v>90275.779999999984</v>
      </c>
      <c r="R15" s="17"/>
      <c r="S15" s="15">
        <f>G15*15*86.4</f>
        <v>90275.779999999984</v>
      </c>
      <c r="T15" s="17"/>
      <c r="U15" s="15">
        <f>G15*15*86.4</f>
        <v>90275.779999999984</v>
      </c>
      <c r="V15" s="17"/>
      <c r="W15" s="15">
        <f>G15*15*86.4</f>
        <v>90275.779999999984</v>
      </c>
      <c r="X15" s="17"/>
      <c r="Y15" s="15">
        <f>G15*15*86.4</f>
        <v>90275.779999999984</v>
      </c>
      <c r="Z15" s="17"/>
      <c r="AA15" s="16"/>
      <c r="AB15" s="17"/>
      <c r="AC15" s="16"/>
      <c r="AD15" s="13"/>
      <c r="AE15" s="12"/>
      <c r="AF15" s="3"/>
      <c r="AG15" s="19">
        <f t="shared" si="5"/>
        <v>383.88</v>
      </c>
      <c r="AH15" s="61">
        <f t="shared" si="6"/>
        <v>541654.67999999993</v>
      </c>
    </row>
    <row r="16" spans="1:34" ht="28.5" customHeight="1" thickBot="1" x14ac:dyDescent="0.3">
      <c r="A16" s="30">
        <f t="shared" si="4"/>
        <v>10</v>
      </c>
      <c r="B16" s="33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46">
        <v>17.399999999999999</v>
      </c>
      <c r="G16" s="46">
        <f t="shared" si="3"/>
        <v>18.94398148148148</v>
      </c>
      <c r="H16" s="46">
        <v>3</v>
      </c>
      <c r="I16" s="58"/>
      <c r="J16" s="47"/>
      <c r="K16" s="48"/>
      <c r="L16" s="47"/>
      <c r="M16" s="52"/>
      <c r="N16" s="50"/>
      <c r="O16" s="49"/>
      <c r="P16" s="50"/>
      <c r="Q16" s="49"/>
      <c r="R16" s="50"/>
      <c r="S16" s="51">
        <f>G16*15*86.4</f>
        <v>24551.399999999998</v>
      </c>
      <c r="T16" s="50"/>
      <c r="U16" s="51">
        <f>G16*15*86.4</f>
        <v>24551.399999999998</v>
      </c>
      <c r="V16" s="50"/>
      <c r="W16" s="51">
        <f>G16*15*86.4</f>
        <v>24551.399999999998</v>
      </c>
      <c r="X16" s="50"/>
      <c r="Y16" s="49"/>
      <c r="Z16" s="50"/>
      <c r="AA16" s="49"/>
      <c r="AB16" s="50"/>
      <c r="AC16" s="49"/>
      <c r="AD16" s="53"/>
      <c r="AE16" s="52"/>
      <c r="AF16" s="47"/>
      <c r="AG16" s="66">
        <f>F16*H16</f>
        <v>52.199999999999996</v>
      </c>
      <c r="AH16" s="62">
        <f t="shared" si="6"/>
        <v>73654.2</v>
      </c>
    </row>
    <row r="17" spans="1:34" ht="128.25" customHeight="1" x14ac:dyDescent="0.25">
      <c r="A17" s="30">
        <f t="shared" si="4"/>
        <v>11</v>
      </c>
      <c r="B17" s="81" t="s">
        <v>46</v>
      </c>
      <c r="C17" s="24"/>
      <c r="D17" s="24"/>
      <c r="E17" s="24"/>
      <c r="F17" s="24"/>
      <c r="G17" s="24"/>
      <c r="H17" s="24"/>
      <c r="I17" s="82" t="s">
        <v>47</v>
      </c>
      <c r="J17" s="91" t="s">
        <v>48</v>
      </c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3"/>
      <c r="AF17" s="82" t="s">
        <v>47</v>
      </c>
      <c r="AG17" s="70"/>
      <c r="AH17" s="71"/>
    </row>
    <row r="18" spans="1:34" ht="28.5" customHeight="1" x14ac:dyDescent="0.25">
      <c r="A18" s="30">
        <f t="shared" si="4"/>
        <v>12</v>
      </c>
      <c r="B18" s="54" t="s">
        <v>30</v>
      </c>
      <c r="C18" s="44"/>
      <c r="D18" s="44"/>
      <c r="E18" s="44"/>
      <c r="F18" s="44"/>
      <c r="G18" s="45"/>
      <c r="H18" s="45"/>
      <c r="I18" s="64">
        <f>I7+I8+I9+I10+I11+I12+I13+I14+I15+I16+I24+I25+I26</f>
        <v>1607040</v>
      </c>
      <c r="J18" s="64">
        <f t="shared" ref="J18:AF18" si="7">J7+J8+J9+J10+J11+J12+J13+J14+J15+J16+J24+J25+J26</f>
        <v>1607040</v>
      </c>
      <c r="K18" s="64">
        <f t="shared" si="7"/>
        <v>1675919.5</v>
      </c>
      <c r="L18" s="64">
        <f t="shared" si="7"/>
        <v>1451520</v>
      </c>
      <c r="M18" s="64">
        <f t="shared" si="7"/>
        <v>1088928</v>
      </c>
      <c r="N18" s="64">
        <f t="shared" si="7"/>
        <v>1088928</v>
      </c>
      <c r="O18" s="64">
        <f t="shared" si="7"/>
        <v>1721429.91</v>
      </c>
      <c r="P18" s="64">
        <f t="shared" si="7"/>
        <v>1867815.3</v>
      </c>
      <c r="Q18" s="64">
        <f t="shared" si="7"/>
        <v>701094.24</v>
      </c>
      <c r="R18" s="64">
        <f t="shared" si="7"/>
        <v>222785.02000000002</v>
      </c>
      <c r="S18" s="64">
        <f t="shared" si="7"/>
        <v>1322642.3400000001</v>
      </c>
      <c r="T18" s="64">
        <f t="shared" si="7"/>
        <v>208800.80000000002</v>
      </c>
      <c r="U18" s="64">
        <f t="shared" si="7"/>
        <v>1322930.3400000001</v>
      </c>
      <c r="V18" s="64">
        <f t="shared" si="7"/>
        <v>222985.02000000002</v>
      </c>
      <c r="W18" s="64">
        <f t="shared" si="7"/>
        <v>1380811.93</v>
      </c>
      <c r="X18" s="64">
        <f t="shared" si="7"/>
        <v>222697.02000000002</v>
      </c>
      <c r="Y18" s="64">
        <f t="shared" si="7"/>
        <v>90633.279999999984</v>
      </c>
      <c r="Z18" s="64">
        <f t="shared" si="7"/>
        <v>357.5</v>
      </c>
      <c r="AA18" s="64">
        <f t="shared" si="7"/>
        <v>1231845.5</v>
      </c>
      <c r="AB18" s="64">
        <f t="shared" si="7"/>
        <v>1471204.9666666666</v>
      </c>
      <c r="AC18" s="64">
        <f t="shared" si="7"/>
        <v>2462600</v>
      </c>
      <c r="AD18" s="64">
        <f t="shared" si="7"/>
        <v>2462600</v>
      </c>
      <c r="AE18" s="64">
        <f t="shared" si="7"/>
        <v>2544480</v>
      </c>
      <c r="AF18" s="64">
        <f t="shared" si="7"/>
        <v>2544480</v>
      </c>
      <c r="AG18" s="64">
        <f t="shared" ref="AG18" si="8">AG7+AG8+AG9+AG10+AG11+AG12+AG13+AG14+AG15+AG16</f>
        <v>4936.34</v>
      </c>
      <c r="AH18" s="63">
        <f>I18+J18+K18+L18+M18+N18+O18+P18+Q18+R18+S18+T18+U18+V18+W18+X18+Y18+Z18+AA18+AB18+AC18+AD18+AE18+AF18</f>
        <v>30521568.666666668</v>
      </c>
    </row>
    <row r="19" spans="1:34" ht="28.5" customHeight="1" x14ac:dyDescent="0.25">
      <c r="A19" s="30">
        <f t="shared" si="4"/>
        <v>13</v>
      </c>
      <c r="B19" s="32" t="s">
        <v>31</v>
      </c>
      <c r="C19" s="24"/>
      <c r="D19" s="24"/>
      <c r="E19" s="24"/>
      <c r="F19" s="24"/>
      <c r="G19" s="24"/>
      <c r="H19" s="24"/>
      <c r="I19" s="9">
        <v>0.9</v>
      </c>
      <c r="J19" s="10">
        <f>I19</f>
        <v>0.9</v>
      </c>
      <c r="K19" s="9">
        <v>0.9</v>
      </c>
      <c r="L19" s="10">
        <f t="shared" ref="L19:L22" si="9">K19</f>
        <v>0.9</v>
      </c>
      <c r="M19" s="9">
        <v>0.9</v>
      </c>
      <c r="N19" s="10">
        <f t="shared" ref="N19:N22" si="10">M19</f>
        <v>0.9</v>
      </c>
      <c r="O19" s="9">
        <v>0.9</v>
      </c>
      <c r="P19" s="10">
        <f t="shared" ref="P19:P22" si="11">O19</f>
        <v>0.9</v>
      </c>
      <c r="Q19" s="9">
        <v>0.9</v>
      </c>
      <c r="R19" s="10">
        <f t="shared" ref="R19:R22" si="12">Q19</f>
        <v>0.9</v>
      </c>
      <c r="S19" s="9">
        <v>0.9</v>
      </c>
      <c r="T19" s="10">
        <f t="shared" ref="T19:T22" si="13">S19</f>
        <v>0.9</v>
      </c>
      <c r="U19" s="9">
        <v>0.9</v>
      </c>
      <c r="V19" s="10">
        <f t="shared" ref="V19:V22" si="14">U19</f>
        <v>0.9</v>
      </c>
      <c r="W19" s="9">
        <v>0.9</v>
      </c>
      <c r="X19" s="10">
        <f t="shared" ref="X19:X22" si="15">W19</f>
        <v>0.9</v>
      </c>
      <c r="Y19" s="9">
        <v>0.9</v>
      </c>
      <c r="Z19" s="10">
        <f t="shared" ref="Z19:Z22" si="16">Y19</f>
        <v>0.9</v>
      </c>
      <c r="AA19" s="9">
        <v>0.9</v>
      </c>
      <c r="AB19" s="10">
        <f t="shared" ref="AB19:AB22" si="17">AA19</f>
        <v>0.9</v>
      </c>
      <c r="AC19" s="9">
        <v>0.9</v>
      </c>
      <c r="AD19" s="10">
        <f t="shared" ref="AD19:AD22" si="18">AC19</f>
        <v>0.9</v>
      </c>
      <c r="AE19" s="9">
        <v>0.9</v>
      </c>
      <c r="AF19" s="10">
        <f t="shared" ref="AF19:AF22" si="19">AE19</f>
        <v>0.9</v>
      </c>
      <c r="AG19" s="7"/>
      <c r="AH19" s="8"/>
    </row>
    <row r="20" spans="1:34" ht="28.5" customHeight="1" x14ac:dyDescent="0.25">
      <c r="A20" s="30">
        <f t="shared" si="4"/>
        <v>14</v>
      </c>
      <c r="B20" s="32" t="s">
        <v>32</v>
      </c>
      <c r="C20" s="23"/>
      <c r="D20" s="23"/>
      <c r="E20" s="23"/>
      <c r="F20" s="23"/>
      <c r="G20" s="26"/>
      <c r="H20" s="26"/>
      <c r="I20" s="67">
        <v>0.9</v>
      </c>
      <c r="J20" s="68">
        <f>I20</f>
        <v>0.9</v>
      </c>
      <c r="K20" s="67">
        <v>0.9</v>
      </c>
      <c r="L20" s="68">
        <f t="shared" si="9"/>
        <v>0.9</v>
      </c>
      <c r="M20" s="67">
        <v>0.9</v>
      </c>
      <c r="N20" s="68">
        <f t="shared" si="10"/>
        <v>0.9</v>
      </c>
      <c r="O20" s="67">
        <v>0.9</v>
      </c>
      <c r="P20" s="68">
        <f t="shared" si="11"/>
        <v>0.9</v>
      </c>
      <c r="Q20" s="67">
        <v>0.9</v>
      </c>
      <c r="R20" s="68">
        <f t="shared" si="12"/>
        <v>0.9</v>
      </c>
      <c r="S20" s="67">
        <v>0.9</v>
      </c>
      <c r="T20" s="68">
        <f t="shared" si="13"/>
        <v>0.9</v>
      </c>
      <c r="U20" s="67">
        <v>0.9</v>
      </c>
      <c r="V20" s="68">
        <f t="shared" si="14"/>
        <v>0.9</v>
      </c>
      <c r="W20" s="67">
        <v>0.9</v>
      </c>
      <c r="X20" s="68">
        <f t="shared" si="15"/>
        <v>0.9</v>
      </c>
      <c r="Y20" s="67">
        <v>0.9</v>
      </c>
      <c r="Z20" s="68">
        <f t="shared" si="16"/>
        <v>0.9</v>
      </c>
      <c r="AA20" s="67">
        <v>0.9</v>
      </c>
      <c r="AB20" s="68">
        <f t="shared" si="17"/>
        <v>0.9</v>
      </c>
      <c r="AC20" s="67">
        <v>0.9</v>
      </c>
      <c r="AD20" s="68">
        <f t="shared" si="18"/>
        <v>0.9</v>
      </c>
      <c r="AE20" s="67">
        <v>0.9</v>
      </c>
      <c r="AF20" s="68">
        <f t="shared" si="19"/>
        <v>0.9</v>
      </c>
      <c r="AG20" s="7"/>
      <c r="AH20" s="8"/>
    </row>
    <row r="21" spans="1:34" ht="28.5" customHeight="1" x14ac:dyDescent="0.25">
      <c r="A21" s="30">
        <f t="shared" si="4"/>
        <v>15</v>
      </c>
      <c r="B21" s="32" t="s">
        <v>33</v>
      </c>
      <c r="C21" s="24"/>
      <c r="D21" s="24"/>
      <c r="E21" s="24"/>
      <c r="F21" s="24"/>
      <c r="G21" s="24"/>
      <c r="H21" s="24"/>
      <c r="I21" s="7">
        <v>0.85</v>
      </c>
      <c r="J21" s="8">
        <f>I21</f>
        <v>0.85</v>
      </c>
      <c r="K21" s="7">
        <v>0.85</v>
      </c>
      <c r="L21" s="8">
        <f t="shared" si="9"/>
        <v>0.85</v>
      </c>
      <c r="M21" s="7">
        <v>0.85</v>
      </c>
      <c r="N21" s="8">
        <f t="shared" si="10"/>
        <v>0.85</v>
      </c>
      <c r="O21" s="7">
        <v>0.85</v>
      </c>
      <c r="P21" s="8">
        <f t="shared" si="11"/>
        <v>0.85</v>
      </c>
      <c r="Q21" s="7">
        <v>0.85</v>
      </c>
      <c r="R21" s="8">
        <f t="shared" si="12"/>
        <v>0.85</v>
      </c>
      <c r="S21" s="7">
        <v>0.85</v>
      </c>
      <c r="T21" s="8">
        <f t="shared" si="13"/>
        <v>0.85</v>
      </c>
      <c r="U21" s="7">
        <v>0.85</v>
      </c>
      <c r="V21" s="8">
        <f t="shared" si="14"/>
        <v>0.85</v>
      </c>
      <c r="W21" s="7">
        <v>0.85</v>
      </c>
      <c r="X21" s="8">
        <f t="shared" si="15"/>
        <v>0.85</v>
      </c>
      <c r="Y21" s="7">
        <v>0.85</v>
      </c>
      <c r="Z21" s="8">
        <f t="shared" si="16"/>
        <v>0.85</v>
      </c>
      <c r="AA21" s="7">
        <v>0.85</v>
      </c>
      <c r="AB21" s="8">
        <f t="shared" si="17"/>
        <v>0.85</v>
      </c>
      <c r="AC21" s="7">
        <v>1</v>
      </c>
      <c r="AD21" s="8">
        <f t="shared" si="18"/>
        <v>1</v>
      </c>
      <c r="AE21" s="7">
        <v>1</v>
      </c>
      <c r="AF21" s="8">
        <f t="shared" si="19"/>
        <v>1</v>
      </c>
      <c r="AG21" s="7"/>
      <c r="AH21" s="8"/>
    </row>
    <row r="22" spans="1:34" ht="28.5" customHeight="1" x14ac:dyDescent="0.25">
      <c r="A22" s="30">
        <f t="shared" si="4"/>
        <v>16</v>
      </c>
      <c r="B22" s="32" t="s">
        <v>34</v>
      </c>
      <c r="C22" s="24"/>
      <c r="D22" s="24"/>
      <c r="E22" s="24"/>
      <c r="F22" s="24"/>
      <c r="G22" s="24"/>
      <c r="H22" s="24"/>
      <c r="I22" s="7">
        <v>0.83</v>
      </c>
      <c r="J22" s="8">
        <f>I22</f>
        <v>0.83</v>
      </c>
      <c r="K22" s="7">
        <v>0.83</v>
      </c>
      <c r="L22" s="8">
        <f t="shared" si="9"/>
        <v>0.83</v>
      </c>
      <c r="M22" s="7">
        <v>0.83</v>
      </c>
      <c r="N22" s="8">
        <f t="shared" si="10"/>
        <v>0.83</v>
      </c>
      <c r="O22" s="7">
        <v>0.83</v>
      </c>
      <c r="P22" s="8">
        <f t="shared" si="11"/>
        <v>0.83</v>
      </c>
      <c r="Q22" s="7">
        <v>0.83</v>
      </c>
      <c r="R22" s="8">
        <f t="shared" si="12"/>
        <v>0.83</v>
      </c>
      <c r="S22" s="7">
        <v>0.83</v>
      </c>
      <c r="T22" s="8">
        <f t="shared" si="13"/>
        <v>0.83</v>
      </c>
      <c r="U22" s="7">
        <v>0.83</v>
      </c>
      <c r="V22" s="8">
        <f t="shared" si="14"/>
        <v>0.83</v>
      </c>
      <c r="W22" s="7">
        <v>0.83</v>
      </c>
      <c r="X22" s="8">
        <f t="shared" si="15"/>
        <v>0.83</v>
      </c>
      <c r="Y22" s="7">
        <v>0.83</v>
      </c>
      <c r="Z22" s="8">
        <f t="shared" si="16"/>
        <v>0.83</v>
      </c>
      <c r="AA22" s="7">
        <v>0.83</v>
      </c>
      <c r="AB22" s="8">
        <f t="shared" si="17"/>
        <v>0.83</v>
      </c>
      <c r="AC22" s="7">
        <v>1</v>
      </c>
      <c r="AD22" s="8">
        <f t="shared" si="18"/>
        <v>1</v>
      </c>
      <c r="AE22" s="7">
        <v>1</v>
      </c>
      <c r="AF22" s="8">
        <f t="shared" si="19"/>
        <v>1</v>
      </c>
      <c r="AG22" s="7"/>
      <c r="AH22" s="8"/>
    </row>
    <row r="23" spans="1:34" ht="28.5" customHeight="1" x14ac:dyDescent="0.25">
      <c r="A23" s="30">
        <f t="shared" si="4"/>
        <v>17</v>
      </c>
      <c r="B23" s="32" t="s">
        <v>35</v>
      </c>
      <c r="C23" s="24"/>
      <c r="D23" s="24"/>
      <c r="E23" s="24"/>
      <c r="F23" s="24"/>
      <c r="G23" s="24"/>
      <c r="H23" s="24"/>
      <c r="I23" s="7">
        <f>I19*I20*I21*I22</f>
        <v>0.57145499999999994</v>
      </c>
      <c r="J23" s="8">
        <f>J19*J20*J21*J22</f>
        <v>0.57145499999999994</v>
      </c>
      <c r="K23" s="7">
        <f t="shared" ref="K23:AF23" si="20">K19*K20*K21*K22</f>
        <v>0.57145499999999994</v>
      </c>
      <c r="L23" s="8">
        <f t="shared" si="20"/>
        <v>0.57145499999999994</v>
      </c>
      <c r="M23" s="7">
        <f t="shared" si="20"/>
        <v>0.57145499999999994</v>
      </c>
      <c r="N23" s="8">
        <f t="shared" si="20"/>
        <v>0.57145499999999994</v>
      </c>
      <c r="O23" s="7">
        <f>O19*O20*O21*O22</f>
        <v>0.57145499999999994</v>
      </c>
      <c r="P23" s="8">
        <f t="shared" si="20"/>
        <v>0.57145499999999994</v>
      </c>
      <c r="Q23" s="7">
        <f t="shared" si="20"/>
        <v>0.57145499999999994</v>
      </c>
      <c r="R23" s="8">
        <f t="shared" si="20"/>
        <v>0.57145499999999994</v>
      </c>
      <c r="S23" s="7">
        <f t="shared" si="20"/>
        <v>0.57145499999999994</v>
      </c>
      <c r="T23" s="8">
        <f t="shared" si="20"/>
        <v>0.57145499999999994</v>
      </c>
      <c r="U23" s="7">
        <f t="shared" si="20"/>
        <v>0.57145499999999994</v>
      </c>
      <c r="V23" s="8">
        <f t="shared" si="20"/>
        <v>0.57145499999999994</v>
      </c>
      <c r="W23" s="7">
        <f t="shared" si="20"/>
        <v>0.57145499999999994</v>
      </c>
      <c r="X23" s="8">
        <f t="shared" si="20"/>
        <v>0.57145499999999994</v>
      </c>
      <c r="Y23" s="7">
        <f t="shared" si="20"/>
        <v>0.57145499999999994</v>
      </c>
      <c r="Z23" s="8">
        <f t="shared" si="20"/>
        <v>0.57145499999999994</v>
      </c>
      <c r="AA23" s="7">
        <f t="shared" si="20"/>
        <v>0.57145499999999994</v>
      </c>
      <c r="AB23" s="8">
        <f t="shared" si="20"/>
        <v>0.57145499999999994</v>
      </c>
      <c r="AC23" s="7">
        <f t="shared" si="20"/>
        <v>0.81</v>
      </c>
      <c r="AD23" s="8">
        <f t="shared" si="20"/>
        <v>0.81</v>
      </c>
      <c r="AE23" s="7">
        <f t="shared" si="20"/>
        <v>0.81</v>
      </c>
      <c r="AF23" s="8">
        <f t="shared" si="20"/>
        <v>0.81</v>
      </c>
      <c r="AG23" s="7"/>
      <c r="AH23" s="8"/>
    </row>
    <row r="24" spans="1:34" ht="34.5" customHeight="1" x14ac:dyDescent="0.25">
      <c r="A24" s="30">
        <f t="shared" si="4"/>
        <v>18</v>
      </c>
      <c r="B24" s="72" t="s">
        <v>49</v>
      </c>
      <c r="C24" s="24"/>
      <c r="D24" s="23"/>
      <c r="E24" s="24"/>
      <c r="F24" s="24"/>
      <c r="G24" s="24"/>
      <c r="H24" s="74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85" t="s">
        <v>57</v>
      </c>
      <c r="AH24" s="86"/>
    </row>
    <row r="25" spans="1:34" ht="33.75" customHeight="1" x14ac:dyDescent="0.25">
      <c r="A25" s="30">
        <f t="shared" si="4"/>
        <v>19</v>
      </c>
      <c r="B25" s="72" t="s">
        <v>50</v>
      </c>
      <c r="C25" s="24"/>
      <c r="D25" s="23"/>
      <c r="E25" s="24"/>
      <c r="F25" s="24"/>
      <c r="G25" s="24"/>
      <c r="H25" s="74"/>
      <c r="I25" s="76">
        <v>0</v>
      </c>
      <c r="J25" s="76">
        <v>0</v>
      </c>
      <c r="K25" s="76">
        <v>0</v>
      </c>
      <c r="L25" s="76">
        <v>0</v>
      </c>
      <c r="M25" s="76">
        <v>288</v>
      </c>
      <c r="N25" s="76">
        <v>288</v>
      </c>
      <c r="O25" s="76">
        <v>0</v>
      </c>
      <c r="P25" s="76">
        <v>0</v>
      </c>
      <c r="Q25" s="76">
        <v>445.5</v>
      </c>
      <c r="R25" s="76">
        <v>445.5</v>
      </c>
      <c r="S25" s="76">
        <v>357.5</v>
      </c>
      <c r="T25" s="76">
        <v>357.5</v>
      </c>
      <c r="U25" s="76">
        <v>645.5</v>
      </c>
      <c r="V25" s="76">
        <v>645.5</v>
      </c>
      <c r="W25" s="76">
        <v>357.5</v>
      </c>
      <c r="X25" s="76">
        <v>357.5</v>
      </c>
      <c r="Y25" s="76">
        <v>357.5</v>
      </c>
      <c r="Z25" s="76">
        <v>357.5</v>
      </c>
      <c r="AA25" s="76">
        <v>645.5</v>
      </c>
      <c r="AB25" s="76">
        <v>645.5</v>
      </c>
      <c r="AC25" s="76">
        <v>200</v>
      </c>
      <c r="AD25" s="76">
        <v>200</v>
      </c>
      <c r="AE25" s="76">
        <v>0</v>
      </c>
      <c r="AF25" s="76">
        <v>0</v>
      </c>
      <c r="AG25" s="87"/>
      <c r="AH25" s="88"/>
    </row>
    <row r="26" spans="1:34" ht="33" x14ac:dyDescent="0.25">
      <c r="A26" s="30">
        <f t="shared" si="4"/>
        <v>20</v>
      </c>
      <c r="B26" s="72" t="s">
        <v>51</v>
      </c>
      <c r="C26" s="24"/>
      <c r="D26" s="23"/>
      <c r="E26" s="24"/>
      <c r="F26" s="24"/>
      <c r="G26" s="24"/>
      <c r="H26" s="74"/>
      <c r="I26" s="77">
        <v>1607040</v>
      </c>
      <c r="J26" s="77">
        <v>1607040</v>
      </c>
      <c r="K26" s="77">
        <v>1451520</v>
      </c>
      <c r="L26" s="77">
        <v>1451520</v>
      </c>
      <c r="M26" s="77">
        <v>1088640</v>
      </c>
      <c r="N26" s="77">
        <v>1088640</v>
      </c>
      <c r="O26" s="77">
        <v>1555200</v>
      </c>
      <c r="P26" s="77">
        <v>1555200</v>
      </c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>
        <v>1231200</v>
      </c>
      <c r="AB26" s="77">
        <v>1231200</v>
      </c>
      <c r="AC26" s="77">
        <v>2462400</v>
      </c>
      <c r="AD26" s="77">
        <v>2462400</v>
      </c>
      <c r="AE26" s="77">
        <v>2544480</v>
      </c>
      <c r="AF26" s="77">
        <v>2544480</v>
      </c>
      <c r="AG26" s="89"/>
      <c r="AH26" s="90"/>
    </row>
    <row r="27" spans="1:34" ht="36" customHeight="1" x14ac:dyDescent="0.25">
      <c r="A27" s="30">
        <f t="shared" si="4"/>
        <v>21</v>
      </c>
      <c r="B27" s="32" t="s">
        <v>36</v>
      </c>
      <c r="C27" s="24"/>
      <c r="D27" s="23"/>
      <c r="E27" s="24"/>
      <c r="F27" s="24"/>
      <c r="G27" s="24"/>
      <c r="H27" s="24"/>
      <c r="I27" s="4">
        <f>I18/I23</f>
        <v>2812189.9362154505</v>
      </c>
      <c r="J27" s="5">
        <f>J18/J23</f>
        <v>2812189.9362154505</v>
      </c>
      <c r="K27" s="4">
        <f t="shared" ref="K27:AE27" si="21">K18/K23</f>
        <v>2932723.4865387478</v>
      </c>
      <c r="L27" s="5">
        <f t="shared" si="21"/>
        <v>2540042.5230333102</v>
      </c>
      <c r="M27" s="4">
        <f t="shared" si="21"/>
        <v>1905535.8689660605</v>
      </c>
      <c r="N27" s="5">
        <f t="shared" si="21"/>
        <v>1905535.8689660605</v>
      </c>
      <c r="O27" s="4">
        <f>O18/O23</f>
        <v>3012363.0207102923</v>
      </c>
      <c r="P27" s="78">
        <f t="shared" si="21"/>
        <v>3268525.6056907373</v>
      </c>
      <c r="Q27" s="4">
        <f t="shared" si="21"/>
        <v>1226858.1778092764</v>
      </c>
      <c r="R27" s="5">
        <f t="shared" si="21"/>
        <v>389855.75417136966</v>
      </c>
      <c r="S27" s="4">
        <f t="shared" si="21"/>
        <v>2314517.0485865031</v>
      </c>
      <c r="T27" s="5">
        <f t="shared" si="21"/>
        <v>365384.50096683035</v>
      </c>
      <c r="U27" s="4">
        <f t="shared" si="21"/>
        <v>2315021.0252775815</v>
      </c>
      <c r="V27" s="5">
        <f t="shared" si="21"/>
        <v>390205.73798461829</v>
      </c>
      <c r="W27" s="4">
        <f t="shared" si="21"/>
        <v>2416309.1232030522</v>
      </c>
      <c r="X27" s="5">
        <f t="shared" si="21"/>
        <v>389701.76129354024</v>
      </c>
      <c r="Y27" s="4">
        <f t="shared" si="21"/>
        <v>158600.90470815724</v>
      </c>
      <c r="Z27" s="5">
        <f t="shared" si="21"/>
        <v>625.59606618193914</v>
      </c>
      <c r="AA27" s="4">
        <f t="shared" si="21"/>
        <v>2155629.9271158711</v>
      </c>
      <c r="AB27" s="5">
        <f t="shared" si="21"/>
        <v>2574489.6215216713</v>
      </c>
      <c r="AC27" s="4">
        <f t="shared" si="21"/>
        <v>3040246.9135802467</v>
      </c>
      <c r="AD27" s="5">
        <f t="shared" si="21"/>
        <v>3040246.9135802467</v>
      </c>
      <c r="AE27" s="4">
        <f t="shared" si="21"/>
        <v>3141333.333333333</v>
      </c>
      <c r="AF27" s="5">
        <f>AF18/AF23</f>
        <v>3141333.333333333</v>
      </c>
      <c r="AG27" s="4"/>
      <c r="AH27" s="5">
        <f>I27+J27+K27+L27+M27+N27+O27+P27+Q27+R27+S27+T27+U27+V27+W27+X27+Y27+Z27+AA27+AB27+AC27+AD27+AE27+AF27</f>
        <v>48249465.918867931</v>
      </c>
    </row>
    <row r="28" spans="1:34" ht="38.25" customHeight="1" thickBot="1" x14ac:dyDescent="0.3">
      <c r="A28" s="30">
        <f t="shared" si="4"/>
        <v>22</v>
      </c>
      <c r="B28" s="33" t="s">
        <v>37</v>
      </c>
      <c r="C28" s="25"/>
      <c r="D28" s="25"/>
      <c r="E28" s="25"/>
      <c r="F28" s="25"/>
      <c r="G28" s="25"/>
      <c r="H28" s="25"/>
      <c r="I28" s="69">
        <f>I27/(15*86400)</f>
        <v>2.1698996421415515</v>
      </c>
      <c r="J28" s="42">
        <f>J27/(15*86400)</f>
        <v>2.1698996421415515</v>
      </c>
      <c r="K28" s="69">
        <f t="shared" ref="K28:AF28" si="22">K27/(15*86400)</f>
        <v>2.2629039247984166</v>
      </c>
      <c r="L28" s="42">
        <f t="shared" si="22"/>
        <v>1.9599093541923689</v>
      </c>
      <c r="M28" s="69">
        <f t="shared" si="22"/>
        <v>1.4703208865478861</v>
      </c>
      <c r="N28" s="42">
        <f t="shared" si="22"/>
        <v>1.4703208865478861</v>
      </c>
      <c r="O28" s="69">
        <f t="shared" si="22"/>
        <v>2.3243541826468306</v>
      </c>
      <c r="P28" s="42">
        <f t="shared" si="22"/>
        <v>2.5220104982181613</v>
      </c>
      <c r="Q28" s="69">
        <f t="shared" si="22"/>
        <v>0.94664982855654045</v>
      </c>
      <c r="R28" s="42">
        <f t="shared" si="22"/>
        <v>0.30081462513222967</v>
      </c>
      <c r="S28" s="69">
        <f t="shared" si="22"/>
        <v>1.785892784403166</v>
      </c>
      <c r="T28" s="42">
        <f t="shared" si="22"/>
        <v>0.2819324853139123</v>
      </c>
      <c r="U28" s="69">
        <f t="shared" si="22"/>
        <v>1.786281655306776</v>
      </c>
      <c r="V28" s="42">
        <f t="shared" si="22"/>
        <v>0.30108467437084746</v>
      </c>
      <c r="W28" s="69">
        <f t="shared" si="22"/>
        <v>1.8644360518542069</v>
      </c>
      <c r="X28" s="42">
        <f t="shared" si="22"/>
        <v>0.30069580346723784</v>
      </c>
      <c r="Y28" s="69">
        <f t="shared" si="22"/>
        <v>0.12237724128715836</v>
      </c>
      <c r="Z28" s="42">
        <f t="shared" si="22"/>
        <v>4.8271301402927401E-4</v>
      </c>
      <c r="AA28" s="69">
        <f t="shared" si="22"/>
        <v>1.6632946968486659</v>
      </c>
      <c r="AB28" s="42">
        <f t="shared" si="22"/>
        <v>1.9864889054951167</v>
      </c>
      <c r="AC28" s="69">
        <f t="shared" si="22"/>
        <v>2.3458695320835239</v>
      </c>
      <c r="AD28" s="42">
        <f t="shared" si="22"/>
        <v>2.3458695320835239</v>
      </c>
      <c r="AE28" s="69">
        <f t="shared" si="22"/>
        <v>2.4238683127572016</v>
      </c>
      <c r="AF28" s="42">
        <f t="shared" si="22"/>
        <v>2.4238683127572016</v>
      </c>
      <c r="AG28" s="69"/>
      <c r="AH28" s="42"/>
    </row>
  </sheetData>
  <mergeCells count="26">
    <mergeCell ref="A1:AH1"/>
    <mergeCell ref="A2:AH2"/>
    <mergeCell ref="A3:AH3"/>
    <mergeCell ref="I4:J4"/>
    <mergeCell ref="W4:X4"/>
    <mergeCell ref="A4:A5"/>
    <mergeCell ref="B4:B5"/>
    <mergeCell ref="C4:C5"/>
    <mergeCell ref="D4:D5"/>
    <mergeCell ref="E4:E5"/>
    <mergeCell ref="F4:F5"/>
    <mergeCell ref="G4:G5"/>
    <mergeCell ref="K4:L4"/>
    <mergeCell ref="O4:P4"/>
    <mergeCell ref="H4:H5"/>
    <mergeCell ref="AA4:AB4"/>
    <mergeCell ref="S4:T4"/>
    <mergeCell ref="U4:V4"/>
    <mergeCell ref="M4:N4"/>
    <mergeCell ref="Y4:Z4"/>
    <mergeCell ref="AG24:AH26"/>
    <mergeCell ref="J17:AE17"/>
    <mergeCell ref="Q4:R4"/>
    <mergeCell ref="AC4:AD4"/>
    <mergeCell ref="AE4:AF4"/>
    <mergeCell ref="AG4:AH4"/>
  </mergeCells>
  <pageMargins left="0.7" right="0.7" top="0.75" bottom="0.75" header="0.3" footer="0.3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BF30F-2346-41BC-9C54-F5F221DF4467}">
  <dimension ref="A1:AH28"/>
  <sheetViews>
    <sheetView view="pageBreakPreview" topLeftCell="A4" zoomScale="55" zoomScaleNormal="80" zoomScaleSheetLayoutView="55" workbookViewId="0">
      <selection activeCell="P25" sqref="P25"/>
    </sheetView>
  </sheetViews>
  <sheetFormatPr defaultColWidth="8.85546875" defaultRowHeight="15" x14ac:dyDescent="0.25"/>
  <cols>
    <col min="1" max="1" width="3.85546875" style="1" customWidth="1"/>
    <col min="2" max="2" width="31.140625" style="1" customWidth="1"/>
    <col min="3" max="3" width="9" style="1" bestFit="1" customWidth="1"/>
    <col min="4" max="4" width="11.85546875" style="1" customWidth="1"/>
    <col min="5" max="5" width="10.85546875" style="1" customWidth="1"/>
    <col min="6" max="6" width="9.7109375" style="1" customWidth="1"/>
    <col min="7" max="7" width="12" style="1" customWidth="1"/>
    <col min="8" max="8" width="14.28515625" style="1" customWidth="1"/>
    <col min="9" max="10" width="16.5703125" style="1" bestFit="1" customWidth="1"/>
    <col min="11" max="11" width="15.85546875" style="1" bestFit="1" customWidth="1"/>
    <col min="12" max="12" width="14.7109375" style="1" bestFit="1" customWidth="1"/>
    <col min="13" max="13" width="15.85546875" style="1" bestFit="1" customWidth="1"/>
    <col min="14" max="14" width="16.5703125" style="1" customWidth="1"/>
    <col min="15" max="15" width="15.85546875" style="1" bestFit="1" customWidth="1"/>
    <col min="16" max="16" width="16.5703125" style="1" customWidth="1"/>
    <col min="17" max="18" width="14.7109375" style="1" bestFit="1" customWidth="1"/>
    <col min="19" max="21" width="14.140625" style="1" bestFit="1" customWidth="1"/>
    <col min="22" max="24" width="14.7109375" style="1" bestFit="1" customWidth="1"/>
    <col min="25" max="25" width="12.5703125" style="1" bestFit="1" customWidth="1"/>
    <col min="26" max="26" width="11.140625" style="1" bestFit="1" customWidth="1"/>
    <col min="27" max="27" width="16.5703125" style="1" bestFit="1" customWidth="1"/>
    <col min="28" max="28" width="15.85546875" style="1" bestFit="1" customWidth="1"/>
    <col min="29" max="32" width="11.140625" style="1" bestFit="1" customWidth="1"/>
    <col min="33" max="33" width="11.28515625" style="2" customWidth="1"/>
    <col min="34" max="34" width="17.28515625" style="2" customWidth="1"/>
    <col min="35" max="16384" width="8.85546875" style="1"/>
  </cols>
  <sheetData>
    <row r="1" spans="1:34" ht="22.5" customHeight="1" x14ac:dyDescent="0.25">
      <c r="A1" s="96" t="s">
        <v>53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8"/>
    </row>
    <row r="2" spans="1:34" ht="22.5" customHeight="1" x14ac:dyDescent="0.25">
      <c r="A2" s="99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1"/>
    </row>
    <row r="3" spans="1:34" ht="22.5" customHeight="1" thickBot="1" x14ac:dyDescent="0.3">
      <c r="A3" s="102" t="s">
        <v>25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4"/>
    </row>
    <row r="4" spans="1:34" ht="52.5" customHeight="1" thickBot="1" x14ac:dyDescent="0.3">
      <c r="A4" s="107" t="s">
        <v>1</v>
      </c>
      <c r="B4" s="109" t="s">
        <v>2</v>
      </c>
      <c r="C4" s="109" t="s">
        <v>3</v>
      </c>
      <c r="D4" s="111" t="s">
        <v>26</v>
      </c>
      <c r="E4" s="111" t="s">
        <v>27</v>
      </c>
      <c r="F4" s="111" t="s">
        <v>28</v>
      </c>
      <c r="G4" s="111" t="s">
        <v>29</v>
      </c>
      <c r="H4" s="111" t="s">
        <v>38</v>
      </c>
      <c r="I4" s="105" t="s">
        <v>40</v>
      </c>
      <c r="J4" s="106"/>
      <c r="K4" s="105" t="s">
        <v>39</v>
      </c>
      <c r="L4" s="113"/>
      <c r="M4" s="83" t="s">
        <v>4</v>
      </c>
      <c r="N4" s="84"/>
      <c r="O4" s="83" t="s">
        <v>5</v>
      </c>
      <c r="P4" s="84"/>
      <c r="Q4" s="83" t="s">
        <v>6</v>
      </c>
      <c r="R4" s="84"/>
      <c r="S4" s="83" t="s">
        <v>7</v>
      </c>
      <c r="T4" s="84"/>
      <c r="U4" s="83" t="s">
        <v>42</v>
      </c>
      <c r="V4" s="84"/>
      <c r="W4" s="83" t="s">
        <v>8</v>
      </c>
      <c r="X4" s="84"/>
      <c r="Y4" s="83" t="s">
        <v>9</v>
      </c>
      <c r="Z4" s="84"/>
      <c r="AA4" s="83" t="s">
        <v>10</v>
      </c>
      <c r="AB4" s="84"/>
      <c r="AC4" s="83" t="s">
        <v>41</v>
      </c>
      <c r="AD4" s="84"/>
      <c r="AE4" s="83" t="s">
        <v>11</v>
      </c>
      <c r="AF4" s="84"/>
      <c r="AG4" s="94" t="s">
        <v>43</v>
      </c>
      <c r="AH4" s="95"/>
    </row>
    <row r="5" spans="1:34" ht="33" customHeight="1" thickBot="1" x14ac:dyDescent="0.3">
      <c r="A5" s="108"/>
      <c r="B5" s="110"/>
      <c r="C5" s="110"/>
      <c r="D5" s="110"/>
      <c r="E5" s="110"/>
      <c r="F5" s="112"/>
      <c r="G5" s="110"/>
      <c r="H5" s="112"/>
      <c r="I5" s="27" t="s">
        <v>12</v>
      </c>
      <c r="J5" s="28" t="s">
        <v>13</v>
      </c>
      <c r="K5" s="27" t="s">
        <v>12</v>
      </c>
      <c r="L5" s="29" t="s">
        <v>13</v>
      </c>
      <c r="M5" s="27" t="s">
        <v>12</v>
      </c>
      <c r="N5" s="28" t="s">
        <v>13</v>
      </c>
      <c r="O5" s="27" t="s">
        <v>12</v>
      </c>
      <c r="P5" s="28" t="s">
        <v>14</v>
      </c>
      <c r="Q5" s="27" t="s">
        <v>12</v>
      </c>
      <c r="R5" s="31" t="s">
        <v>13</v>
      </c>
      <c r="S5" s="27" t="s">
        <v>12</v>
      </c>
      <c r="T5" s="28" t="s">
        <v>14</v>
      </c>
      <c r="U5" s="27" t="s">
        <v>12</v>
      </c>
      <c r="V5" s="28" t="s">
        <v>13</v>
      </c>
      <c r="W5" s="27" t="s">
        <v>12</v>
      </c>
      <c r="X5" s="28" t="s">
        <v>13</v>
      </c>
      <c r="Y5" s="27" t="s">
        <v>12</v>
      </c>
      <c r="Z5" s="28" t="s">
        <v>14</v>
      </c>
      <c r="AA5" s="27" t="s">
        <v>12</v>
      </c>
      <c r="AB5" s="28" t="s">
        <v>13</v>
      </c>
      <c r="AC5" s="27" t="s">
        <v>12</v>
      </c>
      <c r="AD5" s="28" t="s">
        <v>14</v>
      </c>
      <c r="AE5" s="27" t="s">
        <v>12</v>
      </c>
      <c r="AF5" s="28" t="s">
        <v>13</v>
      </c>
      <c r="AG5" s="59" t="s">
        <v>44</v>
      </c>
      <c r="AH5" s="59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40.5" customHeight="1" x14ac:dyDescent="0.25">
      <c r="A7" s="43">
        <v>1</v>
      </c>
      <c r="B7" s="55" t="s">
        <v>15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81.36</v>
      </c>
      <c r="G7" s="34">
        <f>E7*F7</f>
        <v>77.530555555555551</v>
      </c>
      <c r="H7" s="34">
        <v>4</v>
      </c>
      <c r="I7" s="56"/>
      <c r="J7" s="35"/>
      <c r="K7" s="57">
        <f>G7*15*86.4</f>
        <v>100479.6</v>
      </c>
      <c r="L7" s="35"/>
      <c r="M7" s="41"/>
      <c r="N7" s="36"/>
      <c r="O7" s="38"/>
      <c r="P7" s="36"/>
      <c r="Q7" s="37">
        <f>G7*15*86.4</f>
        <v>100479.6</v>
      </c>
      <c r="R7" s="36"/>
      <c r="S7" s="38"/>
      <c r="T7" s="36"/>
      <c r="U7" s="38"/>
      <c r="V7" s="36"/>
      <c r="W7" s="37">
        <f>G7*15*86.4</f>
        <v>100479.6</v>
      </c>
      <c r="X7" s="36"/>
      <c r="Y7" s="38"/>
      <c r="Z7" s="36"/>
      <c r="AA7" s="38"/>
      <c r="AB7" s="39">
        <f>G7*16*86.4</f>
        <v>107178.24000000001</v>
      </c>
      <c r="AC7" s="38"/>
      <c r="AD7" s="40"/>
      <c r="AE7" s="41"/>
      <c r="AF7" s="35"/>
      <c r="AG7" s="65">
        <f>F7*H7</f>
        <v>325.44</v>
      </c>
      <c r="AH7" s="60">
        <f>I7+J7+K7+L7+M7+N7+O7+P7+Q7+R7+S7+T7+U7+V7+W7+X7+Y7+Z7+AA7+AB7+AC7+AD7+AE7+AF7</f>
        <v>408617.04000000004</v>
      </c>
    </row>
    <row r="8" spans="1:34" ht="40.5" customHeight="1" x14ac:dyDescent="0.25">
      <c r="A8" s="30">
        <f>A7+1</f>
        <v>2</v>
      </c>
      <c r="B8" s="32" t="s">
        <v>16</v>
      </c>
      <c r="C8" s="22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140.99</v>
      </c>
      <c r="G8" s="22">
        <f t="shared" ref="G8:G16" si="3">E8*F8</f>
        <v>134.35389660493829</v>
      </c>
      <c r="H8" s="22">
        <v>4</v>
      </c>
      <c r="I8" s="21"/>
      <c r="J8" s="3"/>
      <c r="K8" s="18"/>
      <c r="L8" s="3"/>
      <c r="M8" s="12"/>
      <c r="N8" s="17"/>
      <c r="O8" s="16"/>
      <c r="P8" s="17"/>
      <c r="Q8" s="15">
        <f>G8*15*86.4</f>
        <v>174122.65000000002</v>
      </c>
      <c r="R8" s="17"/>
      <c r="S8" s="15">
        <f>G8*15*86.4</f>
        <v>174122.65000000002</v>
      </c>
      <c r="T8" s="17"/>
      <c r="U8" s="15">
        <f>G8*15*86.4</f>
        <v>174122.65000000002</v>
      </c>
      <c r="V8" s="17"/>
      <c r="W8" s="15">
        <f>G8*15*86.4</f>
        <v>174122.65000000002</v>
      </c>
      <c r="X8" s="17"/>
      <c r="Y8" s="16"/>
      <c r="Z8" s="17"/>
      <c r="AA8" s="16"/>
      <c r="AB8" s="17"/>
      <c r="AC8" s="16"/>
      <c r="AD8" s="13"/>
      <c r="AE8" s="12"/>
      <c r="AF8" s="3"/>
      <c r="AG8" s="19">
        <f>F8*H8</f>
        <v>563.96</v>
      </c>
      <c r="AH8" s="61">
        <f>I8+J8+K8+L8+M8+N8+O8+P8+Q8+R8+S8+T8+U8+V8+W8+X8+Y8+Z8+AA8+AB8+AC8+AD8+AE8+AF8</f>
        <v>696490.60000000009</v>
      </c>
    </row>
    <row r="9" spans="1:34" ht="40.5" customHeight="1" x14ac:dyDescent="0.25">
      <c r="A9" s="30">
        <f t="shared" ref="A9:A28" si="4">A8+1</f>
        <v>3</v>
      </c>
      <c r="B9" s="32" t="s">
        <v>17</v>
      </c>
      <c r="C9" s="22">
        <v>1411</v>
      </c>
      <c r="D9" s="22">
        <f t="shared" si="1"/>
        <v>16.331018518518519</v>
      </c>
      <c r="E9" s="22">
        <f t="shared" si="2"/>
        <v>1.0887345679012346</v>
      </c>
      <c r="F9" s="22"/>
      <c r="G9" s="22">
        <f t="shared" si="3"/>
        <v>0</v>
      </c>
      <c r="H9" s="22">
        <v>4</v>
      </c>
      <c r="I9" s="21"/>
      <c r="J9" s="6">
        <f>G9*16*86.4</f>
        <v>0</v>
      </c>
      <c r="K9" s="20">
        <f>G9*15*86.4</f>
        <v>0</v>
      </c>
      <c r="L9" s="3"/>
      <c r="M9" s="12"/>
      <c r="N9" s="17"/>
      <c r="O9" s="16"/>
      <c r="P9" s="17"/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7"/>
      <c r="AC9" s="15">
        <f>G9*15*86.4</f>
        <v>0</v>
      </c>
      <c r="AD9" s="13"/>
      <c r="AE9" s="15">
        <f>G9*15*86.4</f>
        <v>0</v>
      </c>
      <c r="AF9" s="3"/>
      <c r="AG9" s="19">
        <f t="shared" ref="AG9:AG15" si="5">F9*H9</f>
        <v>0</v>
      </c>
      <c r="AH9" s="61">
        <f t="shared" ref="AH9:AH16" si="6">I9+J9+K9+L9+M9+N9+O9+P9+Q9+R9+S9+T9+U9+V9+W9+X9+Y9+Z9+AA9+AB9+AC9+AD9+AE9+AF9</f>
        <v>0</v>
      </c>
    </row>
    <row r="10" spans="1:34" ht="40.5" customHeight="1" x14ac:dyDescent="0.25">
      <c r="A10" s="30">
        <f t="shared" si="4"/>
        <v>4</v>
      </c>
      <c r="B10" s="32" t="s">
        <v>18</v>
      </c>
      <c r="C10" s="22">
        <v>1411</v>
      </c>
      <c r="D10" s="22">
        <f t="shared" si="1"/>
        <v>16.331018518518519</v>
      </c>
      <c r="E10" s="22">
        <f t="shared" si="2"/>
        <v>1.0887345679012346</v>
      </c>
      <c r="F10" s="22">
        <v>116.34</v>
      </c>
      <c r="G10" s="22">
        <f t="shared" si="3"/>
        <v>126.66337962962963</v>
      </c>
      <c r="H10" s="22">
        <v>2</v>
      </c>
      <c r="I10" s="21"/>
      <c r="J10" s="3"/>
      <c r="K10" s="18"/>
      <c r="L10" s="3"/>
      <c r="M10" s="12"/>
      <c r="N10" s="14">
        <f>G10*16*86.4</f>
        <v>175099.45600000001</v>
      </c>
      <c r="O10" s="16"/>
      <c r="P10" s="14">
        <f>G10*16*86.4</f>
        <v>175099.45600000001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3"/>
      <c r="AE10" s="12"/>
      <c r="AF10" s="3"/>
      <c r="AG10" s="19">
        <f t="shared" si="5"/>
        <v>232.68</v>
      </c>
      <c r="AH10" s="61">
        <f t="shared" si="6"/>
        <v>350198.91200000001</v>
      </c>
    </row>
    <row r="11" spans="1:34" ht="40.5" customHeight="1" x14ac:dyDescent="0.25">
      <c r="A11" s="30">
        <f t="shared" si="4"/>
        <v>5</v>
      </c>
      <c r="B11" s="32" t="s">
        <v>19</v>
      </c>
      <c r="C11" s="22">
        <v>1411</v>
      </c>
      <c r="D11" s="22">
        <f t="shared" si="1"/>
        <v>16.331018518518519</v>
      </c>
      <c r="E11" s="22">
        <f t="shared" si="2"/>
        <v>1.0887345679012346</v>
      </c>
      <c r="F11" s="22">
        <v>422.17</v>
      </c>
      <c r="G11" s="22">
        <f t="shared" si="3"/>
        <v>459.63107253086423</v>
      </c>
      <c r="H11" s="22">
        <v>3</v>
      </c>
      <c r="I11" s="21"/>
      <c r="J11" s="3"/>
      <c r="K11" s="18"/>
      <c r="L11" s="3"/>
      <c r="M11" s="12"/>
      <c r="N11" s="17"/>
      <c r="O11" s="16"/>
      <c r="P11" s="17"/>
      <c r="Q11" s="16"/>
      <c r="R11" s="17"/>
      <c r="S11" s="15">
        <f>G11*15*86.4</f>
        <v>595681.87000000011</v>
      </c>
      <c r="T11" s="17"/>
      <c r="U11" s="15">
        <f>G11*15*86.4</f>
        <v>595681.87000000011</v>
      </c>
      <c r="V11" s="17"/>
      <c r="W11" s="15">
        <f>G11*15*86.4</f>
        <v>595681.87000000011</v>
      </c>
      <c r="X11" s="17"/>
      <c r="Y11" s="16"/>
      <c r="Z11" s="17"/>
      <c r="AA11" s="16"/>
      <c r="AB11" s="17"/>
      <c r="AC11" s="16"/>
      <c r="AD11" s="13"/>
      <c r="AE11" s="12"/>
      <c r="AF11" s="3"/>
      <c r="AG11" s="19">
        <f t="shared" si="5"/>
        <v>1266.51</v>
      </c>
      <c r="AH11" s="61">
        <f t="shared" si="6"/>
        <v>1787045.6100000003</v>
      </c>
    </row>
    <row r="12" spans="1:34" ht="40.5" customHeight="1" x14ac:dyDescent="0.25">
      <c r="A12" s="30">
        <f t="shared" si="4"/>
        <v>6</v>
      </c>
      <c r="B12" s="32" t="s">
        <v>20</v>
      </c>
      <c r="C12" s="22">
        <v>1235</v>
      </c>
      <c r="D12" s="22">
        <f t="shared" si="1"/>
        <v>14.293981481481481</v>
      </c>
      <c r="E12" s="22">
        <f t="shared" si="2"/>
        <v>0.95293209876543206</v>
      </c>
      <c r="F12" s="22">
        <v>189.99</v>
      </c>
      <c r="G12" s="22">
        <f t="shared" si="3"/>
        <v>181.04756944444443</v>
      </c>
      <c r="H12" s="22">
        <v>5</v>
      </c>
      <c r="I12" s="21"/>
      <c r="J12" s="3"/>
      <c r="K12" s="18"/>
      <c r="L12" s="3"/>
      <c r="M12" s="12"/>
      <c r="N12" s="17"/>
      <c r="O12" s="16"/>
      <c r="P12" s="14">
        <f>G12*16*86.4</f>
        <v>250280.16</v>
      </c>
      <c r="Q12" s="16"/>
      <c r="R12" s="14">
        <f>G12*16*86.4</f>
        <v>250280.16</v>
      </c>
      <c r="S12" s="16"/>
      <c r="T12" s="14">
        <f>G12*15*86.4</f>
        <v>234637.65</v>
      </c>
      <c r="U12" s="16"/>
      <c r="V12" s="14">
        <f>G12*16*86.4</f>
        <v>250280.16</v>
      </c>
      <c r="W12" s="16"/>
      <c r="X12" s="14">
        <f>G12*16*86.4</f>
        <v>250280.16</v>
      </c>
      <c r="Y12" s="16"/>
      <c r="Z12" s="17"/>
      <c r="AA12" s="16"/>
      <c r="AB12" s="17"/>
      <c r="AC12" s="16"/>
      <c r="AD12" s="13"/>
      <c r="AE12" s="12"/>
      <c r="AF12" s="3"/>
      <c r="AG12" s="19">
        <f t="shared" si="5"/>
        <v>949.95</v>
      </c>
      <c r="AH12" s="61">
        <f t="shared" si="6"/>
        <v>1235758.29</v>
      </c>
    </row>
    <row r="13" spans="1:34" ht="40.5" customHeight="1" x14ac:dyDescent="0.25">
      <c r="A13" s="30">
        <f t="shared" si="4"/>
        <v>7</v>
      </c>
      <c r="B13" s="32" t="s">
        <v>21</v>
      </c>
      <c r="C13" s="22">
        <v>1411</v>
      </c>
      <c r="D13" s="22">
        <f t="shared" si="1"/>
        <v>16.331018518518519</v>
      </c>
      <c r="E13" s="22">
        <f t="shared" si="2"/>
        <v>1.0887345679012346</v>
      </c>
      <c r="F13" s="22">
        <v>85.93</v>
      </c>
      <c r="G13" s="22">
        <f t="shared" si="3"/>
        <v>93.554961419753099</v>
      </c>
      <c r="H13" s="22">
        <v>4</v>
      </c>
      <c r="I13" s="21"/>
      <c r="J13" s="3"/>
      <c r="K13" s="18"/>
      <c r="L13" s="3"/>
      <c r="M13" s="12"/>
      <c r="N13" s="17"/>
      <c r="O13" s="15">
        <f>G13*15*86.4</f>
        <v>121247.23000000003</v>
      </c>
      <c r="P13" s="17"/>
      <c r="Q13" s="15">
        <f>G13*15*86.4</f>
        <v>121247.23000000003</v>
      </c>
      <c r="R13" s="17"/>
      <c r="S13" s="15">
        <f>G13*15*86.4</f>
        <v>121247.23000000003</v>
      </c>
      <c r="T13" s="17"/>
      <c r="U13" s="15">
        <f>G13*15*86.4</f>
        <v>121247.23000000003</v>
      </c>
      <c r="V13" s="17"/>
      <c r="W13" s="16"/>
      <c r="X13" s="17"/>
      <c r="Y13" s="16"/>
      <c r="Z13" s="17"/>
      <c r="AA13" s="16"/>
      <c r="AB13" s="17"/>
      <c r="AC13" s="16"/>
      <c r="AD13" s="13"/>
      <c r="AE13" s="12"/>
      <c r="AF13" s="3"/>
      <c r="AG13" s="19">
        <f t="shared" si="5"/>
        <v>343.72</v>
      </c>
      <c r="AH13" s="61">
        <f t="shared" si="6"/>
        <v>484988.9200000001</v>
      </c>
    </row>
    <row r="14" spans="1:34" ht="40.5" customHeight="1" x14ac:dyDescent="0.25">
      <c r="A14" s="30">
        <f t="shared" si="4"/>
        <v>8</v>
      </c>
      <c r="B14" s="32" t="s">
        <v>22</v>
      </c>
      <c r="C14" s="22">
        <v>1411</v>
      </c>
      <c r="D14" s="22">
        <f t="shared" si="1"/>
        <v>16.331018518518519</v>
      </c>
      <c r="E14" s="22">
        <f t="shared" si="2"/>
        <v>1.0887345679012346</v>
      </c>
      <c r="F14" s="22">
        <v>9.74</v>
      </c>
      <c r="G14" s="22">
        <f t="shared" si="3"/>
        <v>10.604274691358025</v>
      </c>
      <c r="H14" s="22">
        <v>3</v>
      </c>
      <c r="I14" s="21"/>
      <c r="J14" s="3"/>
      <c r="K14" s="18"/>
      <c r="L14" s="3"/>
      <c r="M14" s="12"/>
      <c r="N14" s="17"/>
      <c r="O14" s="16"/>
      <c r="P14" s="17"/>
      <c r="Q14" s="15">
        <f>G14*15*86.4</f>
        <v>13743.140000000001</v>
      </c>
      <c r="R14" s="17"/>
      <c r="S14" s="15">
        <f>G14*15*86.4</f>
        <v>13743.140000000001</v>
      </c>
      <c r="T14" s="17"/>
      <c r="U14" s="15">
        <f>G14*15*86.4</f>
        <v>13743.140000000001</v>
      </c>
      <c r="V14" s="17"/>
      <c r="W14" s="16"/>
      <c r="X14" s="17"/>
      <c r="Y14" s="16"/>
      <c r="Z14" s="17"/>
      <c r="AA14" s="16"/>
      <c r="AB14" s="17"/>
      <c r="AC14" s="16"/>
      <c r="AD14" s="13"/>
      <c r="AE14" s="12"/>
      <c r="AF14" s="3"/>
      <c r="AG14" s="19">
        <f t="shared" si="5"/>
        <v>29.22</v>
      </c>
      <c r="AH14" s="61">
        <f t="shared" si="6"/>
        <v>41229.420000000006</v>
      </c>
    </row>
    <row r="15" spans="1:34" ht="40.5" customHeight="1" x14ac:dyDescent="0.25">
      <c r="A15" s="30">
        <f t="shared" si="4"/>
        <v>9</v>
      </c>
      <c r="B15" s="32" t="s">
        <v>23</v>
      </c>
      <c r="C15" s="22">
        <v>1411</v>
      </c>
      <c r="D15" s="22">
        <f t="shared" si="1"/>
        <v>16.331018518518519</v>
      </c>
      <c r="E15" s="22">
        <f t="shared" si="2"/>
        <v>1.0887345679012346</v>
      </c>
      <c r="F15" s="22">
        <v>45.81</v>
      </c>
      <c r="G15" s="22">
        <f t="shared" si="3"/>
        <v>49.874930555555558</v>
      </c>
      <c r="H15" s="22">
        <v>6</v>
      </c>
      <c r="I15" s="21"/>
      <c r="J15" s="3"/>
      <c r="K15" s="18"/>
      <c r="L15" s="3"/>
      <c r="M15" s="12"/>
      <c r="N15" s="17"/>
      <c r="O15" s="16"/>
      <c r="P15" s="14">
        <f>G15*15*86.4</f>
        <v>64637.91</v>
      </c>
      <c r="Q15" s="15">
        <f>G15*15*86.4</f>
        <v>64637.91</v>
      </c>
      <c r="R15" s="17"/>
      <c r="S15" s="15">
        <f>G15*15*86.4</f>
        <v>64637.91</v>
      </c>
      <c r="T15" s="17"/>
      <c r="U15" s="15">
        <f>G15*15*86.4</f>
        <v>64637.91</v>
      </c>
      <c r="V15" s="17"/>
      <c r="W15" s="15">
        <f>G15*15*86.4</f>
        <v>64637.91</v>
      </c>
      <c r="X15" s="17"/>
      <c r="Y15" s="15">
        <f>G15*15*86.4</f>
        <v>64637.91</v>
      </c>
      <c r="Z15" s="17"/>
      <c r="AA15" s="16"/>
      <c r="AB15" s="17"/>
      <c r="AC15" s="16"/>
      <c r="AD15" s="13"/>
      <c r="AE15" s="12"/>
      <c r="AF15" s="3"/>
      <c r="AG15" s="19">
        <f t="shared" si="5"/>
        <v>274.86</v>
      </c>
      <c r="AH15" s="61">
        <f t="shared" si="6"/>
        <v>387827.46000000008</v>
      </c>
    </row>
    <row r="16" spans="1:34" ht="40.5" customHeight="1" thickBot="1" x14ac:dyDescent="0.3">
      <c r="A16" s="30">
        <f t="shared" si="4"/>
        <v>10</v>
      </c>
      <c r="B16" s="33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46">
        <v>8.18</v>
      </c>
      <c r="G16" s="46">
        <f t="shared" si="3"/>
        <v>8.9058487654320988</v>
      </c>
      <c r="H16" s="46">
        <v>3</v>
      </c>
      <c r="I16" s="58"/>
      <c r="J16" s="47"/>
      <c r="K16" s="48"/>
      <c r="L16" s="47"/>
      <c r="M16" s="52"/>
      <c r="N16" s="50"/>
      <c r="O16" s="49"/>
      <c r="P16" s="50"/>
      <c r="Q16" s="49"/>
      <c r="R16" s="50"/>
      <c r="S16" s="51">
        <f>G16*15*86.4</f>
        <v>11541.980000000001</v>
      </c>
      <c r="T16" s="50"/>
      <c r="U16" s="51">
        <f>G16*15*86.4</f>
        <v>11541.980000000001</v>
      </c>
      <c r="V16" s="50"/>
      <c r="W16" s="51">
        <f>G16*15*86.4</f>
        <v>11541.980000000001</v>
      </c>
      <c r="X16" s="50"/>
      <c r="Y16" s="49"/>
      <c r="Z16" s="50"/>
      <c r="AA16" s="49"/>
      <c r="AB16" s="50"/>
      <c r="AC16" s="49"/>
      <c r="AD16" s="53"/>
      <c r="AE16" s="52"/>
      <c r="AF16" s="47"/>
      <c r="AG16" s="66">
        <f>F16*H16</f>
        <v>24.54</v>
      </c>
      <c r="AH16" s="62">
        <f t="shared" si="6"/>
        <v>34625.94</v>
      </c>
    </row>
    <row r="17" spans="1:34" ht="93" customHeight="1" x14ac:dyDescent="0.25">
      <c r="A17" s="30">
        <f t="shared" si="4"/>
        <v>11</v>
      </c>
      <c r="B17" s="81" t="s">
        <v>46</v>
      </c>
      <c r="C17" s="24"/>
      <c r="D17" s="24"/>
      <c r="E17" s="24"/>
      <c r="F17" s="24"/>
      <c r="G17" s="24"/>
      <c r="H17" s="24"/>
      <c r="I17" s="82" t="s">
        <v>47</v>
      </c>
      <c r="J17" s="91" t="s">
        <v>48</v>
      </c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3"/>
      <c r="AF17" s="82" t="s">
        <v>47</v>
      </c>
      <c r="AG17" s="70"/>
      <c r="AH17" s="71"/>
    </row>
    <row r="18" spans="1:34" ht="40.5" customHeight="1" x14ac:dyDescent="0.25">
      <c r="A18" s="30">
        <f t="shared" si="4"/>
        <v>12</v>
      </c>
      <c r="B18" s="54" t="s">
        <v>30</v>
      </c>
      <c r="C18" s="44"/>
      <c r="D18" s="44"/>
      <c r="E18" s="44"/>
      <c r="F18" s="44"/>
      <c r="G18" s="45"/>
      <c r="H18" s="45"/>
      <c r="I18" s="64">
        <f>I7+I8+I9+I10+I11+I12+I13+I14+I15+I16+I24+I25+I26</f>
        <v>2678400</v>
      </c>
      <c r="J18" s="64">
        <f t="shared" ref="J18:AF18" si="7">J7+J8+J9+J10+J11+J12+J13+J14+J15+J16+J24+J25+J26</f>
        <v>2678400</v>
      </c>
      <c r="K18" s="64">
        <f t="shared" si="7"/>
        <v>1085339.6000000001</v>
      </c>
      <c r="L18" s="64">
        <f t="shared" si="7"/>
        <v>984860</v>
      </c>
      <c r="M18" s="64">
        <f t="shared" si="7"/>
        <v>1900800</v>
      </c>
      <c r="N18" s="64">
        <f t="shared" si="7"/>
        <v>2075899.456</v>
      </c>
      <c r="O18" s="64">
        <f t="shared" si="7"/>
        <v>2194869.73</v>
      </c>
      <c r="P18" s="64">
        <f t="shared" si="7"/>
        <v>1525040.0260000001</v>
      </c>
      <c r="Q18" s="64">
        <f t="shared" si="7"/>
        <v>474503.03</v>
      </c>
      <c r="R18" s="64">
        <f t="shared" si="7"/>
        <v>250552.66</v>
      </c>
      <c r="S18" s="64">
        <f t="shared" si="7"/>
        <v>981247.28000000014</v>
      </c>
      <c r="T18" s="64">
        <f t="shared" si="7"/>
        <v>234910.15</v>
      </c>
      <c r="U18" s="64">
        <f t="shared" si="7"/>
        <v>981247.28000000014</v>
      </c>
      <c r="V18" s="64">
        <f t="shared" si="7"/>
        <v>250552.66</v>
      </c>
      <c r="W18" s="64">
        <f t="shared" si="7"/>
        <v>946736.51000000013</v>
      </c>
      <c r="X18" s="64">
        <f t="shared" si="7"/>
        <v>250552.66</v>
      </c>
      <c r="Y18" s="64">
        <f t="shared" si="7"/>
        <v>64910.41</v>
      </c>
      <c r="Z18" s="64">
        <f t="shared" si="7"/>
        <v>272.5</v>
      </c>
      <c r="AA18" s="64">
        <f t="shared" si="7"/>
        <v>2052250</v>
      </c>
      <c r="AB18" s="64">
        <f t="shared" si="7"/>
        <v>2159428.2400000002</v>
      </c>
      <c r="AC18" s="64">
        <f t="shared" si="7"/>
        <v>250</v>
      </c>
      <c r="AD18" s="64">
        <f t="shared" si="7"/>
        <v>250</v>
      </c>
      <c r="AE18" s="64">
        <f t="shared" si="7"/>
        <v>250</v>
      </c>
      <c r="AF18" s="64">
        <f t="shared" si="7"/>
        <v>250</v>
      </c>
      <c r="AG18" s="64">
        <f>AG7+AG8+AG9+AG10+AG11+AG12+AG13+AG14+AG15+AG16</f>
        <v>4010.88</v>
      </c>
      <c r="AH18" s="63">
        <f>I18+J18+K18+L18+M18+N18+O18+P18+Q18+R18+S18+T18+U18+V18+W18+X18+Y18+Z18+AA18+AB18+AC18+AD18+AE18+AF18</f>
        <v>23771772.192000002</v>
      </c>
    </row>
    <row r="19" spans="1:34" ht="40.5" customHeight="1" x14ac:dyDescent="0.25">
      <c r="A19" s="30">
        <f t="shared" si="4"/>
        <v>13</v>
      </c>
      <c r="B19" s="32" t="s">
        <v>31</v>
      </c>
      <c r="C19" s="24"/>
      <c r="D19" s="24"/>
      <c r="E19" s="24"/>
      <c r="F19" s="24"/>
      <c r="G19" s="24"/>
      <c r="H19" s="24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40.5" customHeight="1" x14ac:dyDescent="0.25">
      <c r="A20" s="30">
        <f t="shared" si="4"/>
        <v>14</v>
      </c>
      <c r="B20" s="32" t="s">
        <v>32</v>
      </c>
      <c r="C20" s="23"/>
      <c r="D20" s="23"/>
      <c r="E20" s="23"/>
      <c r="F20" s="23"/>
      <c r="G20" s="26"/>
      <c r="H20" s="26"/>
      <c r="I20" s="67">
        <v>0.9</v>
      </c>
      <c r="J20" s="68">
        <f>I20</f>
        <v>0.9</v>
      </c>
      <c r="K20" s="67">
        <v>0.9</v>
      </c>
      <c r="L20" s="68">
        <f t="shared" si="8"/>
        <v>0.9</v>
      </c>
      <c r="M20" s="67">
        <v>0.9</v>
      </c>
      <c r="N20" s="68">
        <f t="shared" si="9"/>
        <v>0.9</v>
      </c>
      <c r="O20" s="67">
        <v>0.9</v>
      </c>
      <c r="P20" s="68">
        <f t="shared" si="10"/>
        <v>0.9</v>
      </c>
      <c r="Q20" s="67">
        <v>0.9</v>
      </c>
      <c r="R20" s="68">
        <f t="shared" si="11"/>
        <v>0.9</v>
      </c>
      <c r="S20" s="67">
        <v>0.9</v>
      </c>
      <c r="T20" s="68">
        <f t="shared" si="12"/>
        <v>0.9</v>
      </c>
      <c r="U20" s="67">
        <v>0.9</v>
      </c>
      <c r="V20" s="68">
        <f t="shared" si="13"/>
        <v>0.9</v>
      </c>
      <c r="W20" s="67">
        <v>0.9</v>
      </c>
      <c r="X20" s="68">
        <f t="shared" si="14"/>
        <v>0.9</v>
      </c>
      <c r="Y20" s="67">
        <v>0.9</v>
      </c>
      <c r="Z20" s="68">
        <f t="shared" si="15"/>
        <v>0.9</v>
      </c>
      <c r="AA20" s="67">
        <v>0.9</v>
      </c>
      <c r="AB20" s="68">
        <f t="shared" si="16"/>
        <v>0.9</v>
      </c>
      <c r="AC20" s="67">
        <v>0.9</v>
      </c>
      <c r="AD20" s="68">
        <f t="shared" si="17"/>
        <v>0.9</v>
      </c>
      <c r="AE20" s="67">
        <v>0.9</v>
      </c>
      <c r="AF20" s="68">
        <f t="shared" si="18"/>
        <v>0.9</v>
      </c>
      <c r="AG20" s="7"/>
      <c r="AH20" s="8"/>
    </row>
    <row r="21" spans="1:34" ht="40.5" customHeight="1" x14ac:dyDescent="0.25">
      <c r="A21" s="30">
        <f t="shared" si="4"/>
        <v>15</v>
      </c>
      <c r="B21" s="32" t="s">
        <v>33</v>
      </c>
      <c r="C21" s="24"/>
      <c r="D21" s="24"/>
      <c r="E21" s="24"/>
      <c r="F21" s="24"/>
      <c r="G21" s="24"/>
      <c r="H21" s="24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40.5" customHeight="1" x14ac:dyDescent="0.25">
      <c r="A22" s="30">
        <f t="shared" si="4"/>
        <v>16</v>
      </c>
      <c r="B22" s="32" t="s">
        <v>34</v>
      </c>
      <c r="C22" s="24"/>
      <c r="D22" s="24"/>
      <c r="E22" s="24"/>
      <c r="F22" s="24"/>
      <c r="G22" s="24"/>
      <c r="H22" s="24"/>
      <c r="I22" s="7">
        <v>1</v>
      </c>
      <c r="J22" s="8">
        <v>1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40.5" customHeight="1" x14ac:dyDescent="0.25">
      <c r="A23" s="30">
        <f t="shared" si="4"/>
        <v>17</v>
      </c>
      <c r="B23" s="32" t="s">
        <v>35</v>
      </c>
      <c r="C23" s="24"/>
      <c r="D23" s="24"/>
      <c r="E23" s="24"/>
      <c r="F23" s="24"/>
      <c r="G23" s="24"/>
      <c r="H23" s="24"/>
      <c r="I23" s="7">
        <v>1</v>
      </c>
      <c r="J23" s="8">
        <v>1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40.5" customHeight="1" x14ac:dyDescent="0.25">
      <c r="A24" s="30">
        <f t="shared" si="4"/>
        <v>18</v>
      </c>
      <c r="B24" s="72" t="s">
        <v>49</v>
      </c>
      <c r="C24" s="24"/>
      <c r="D24" s="23"/>
      <c r="E24" s="24"/>
      <c r="F24" s="24"/>
      <c r="G24" s="24"/>
      <c r="H24" s="24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85" t="s">
        <v>57</v>
      </c>
      <c r="AH24" s="86"/>
    </row>
    <row r="25" spans="1:34" ht="40.5" customHeight="1" x14ac:dyDescent="0.25">
      <c r="A25" s="30">
        <f t="shared" si="4"/>
        <v>19</v>
      </c>
      <c r="B25" s="72" t="s">
        <v>50</v>
      </c>
      <c r="C25" s="24"/>
      <c r="D25" s="23"/>
      <c r="E25" s="24"/>
      <c r="F25" s="24"/>
      <c r="G25" s="24"/>
      <c r="H25" s="24"/>
      <c r="I25" s="7">
        <v>0</v>
      </c>
      <c r="J25" s="8">
        <v>0</v>
      </c>
      <c r="K25" s="7">
        <v>0</v>
      </c>
      <c r="L25" s="8">
        <v>0</v>
      </c>
      <c r="M25" s="7">
        <v>0</v>
      </c>
      <c r="N25" s="8">
        <v>0</v>
      </c>
      <c r="O25" s="7">
        <v>22.5</v>
      </c>
      <c r="P25" s="8">
        <v>22.5</v>
      </c>
      <c r="Q25" s="7">
        <v>272.5</v>
      </c>
      <c r="R25" s="8">
        <v>272.5</v>
      </c>
      <c r="S25" s="7">
        <v>272.5</v>
      </c>
      <c r="T25" s="8">
        <v>272.5</v>
      </c>
      <c r="U25" s="7">
        <v>272.5</v>
      </c>
      <c r="V25" s="8">
        <v>272.5</v>
      </c>
      <c r="W25" s="7">
        <v>272.5</v>
      </c>
      <c r="X25" s="8">
        <v>272.5</v>
      </c>
      <c r="Y25" s="7">
        <v>272.5</v>
      </c>
      <c r="Z25" s="8">
        <v>272.5</v>
      </c>
      <c r="AA25" s="7">
        <v>250</v>
      </c>
      <c r="AB25" s="8">
        <v>250</v>
      </c>
      <c r="AC25" s="7">
        <v>250</v>
      </c>
      <c r="AD25" s="8">
        <v>250</v>
      </c>
      <c r="AE25" s="7">
        <v>250</v>
      </c>
      <c r="AF25" s="8">
        <v>250</v>
      </c>
      <c r="AG25" s="87"/>
      <c r="AH25" s="88"/>
    </row>
    <row r="26" spans="1:34" ht="40.5" customHeight="1" x14ac:dyDescent="0.25">
      <c r="A26" s="30">
        <f t="shared" si="4"/>
        <v>20</v>
      </c>
      <c r="B26" s="72" t="s">
        <v>51</v>
      </c>
      <c r="C26" s="24"/>
      <c r="D26" s="23"/>
      <c r="E26" s="24"/>
      <c r="F26" s="24"/>
      <c r="G26" s="24"/>
      <c r="H26" s="24"/>
      <c r="I26" s="79">
        <v>2678400</v>
      </c>
      <c r="J26" s="79">
        <v>2678400</v>
      </c>
      <c r="K26" s="79">
        <v>984860</v>
      </c>
      <c r="L26" s="79">
        <v>984860</v>
      </c>
      <c r="M26" s="79">
        <v>1900800</v>
      </c>
      <c r="N26" s="79">
        <v>1900800</v>
      </c>
      <c r="O26" s="79">
        <v>2073600</v>
      </c>
      <c r="P26" s="79">
        <v>1035000</v>
      </c>
      <c r="Q26" s="79"/>
      <c r="R26" s="80"/>
      <c r="S26" s="79"/>
      <c r="T26" s="80"/>
      <c r="U26" s="79"/>
      <c r="V26" s="80"/>
      <c r="W26" s="79"/>
      <c r="X26" s="80"/>
      <c r="Y26" s="79"/>
      <c r="Z26" s="80"/>
      <c r="AA26" s="79">
        <v>2052000</v>
      </c>
      <c r="AB26" s="79">
        <v>2052000</v>
      </c>
      <c r="AC26" s="79"/>
      <c r="AD26" s="80"/>
      <c r="AE26" s="79"/>
      <c r="AF26" s="80"/>
      <c r="AG26" s="89"/>
      <c r="AH26" s="90"/>
    </row>
    <row r="27" spans="1:34" ht="40.5" customHeight="1" x14ac:dyDescent="0.25">
      <c r="A27" s="30">
        <f t="shared" si="4"/>
        <v>21</v>
      </c>
      <c r="B27" s="32" t="s">
        <v>36</v>
      </c>
      <c r="C27" s="24"/>
      <c r="D27" s="23"/>
      <c r="E27" s="24"/>
      <c r="F27" s="24"/>
      <c r="G27" s="24"/>
      <c r="H27" s="24"/>
      <c r="I27" s="4">
        <f>I18/I23</f>
        <v>2678400</v>
      </c>
      <c r="J27" s="5">
        <f>J18/J23</f>
        <v>2678400</v>
      </c>
      <c r="K27" s="4">
        <f t="shared" ref="K27:AE27" si="20">K18/K23</f>
        <v>1899256.4593887536</v>
      </c>
      <c r="L27" s="5">
        <f t="shared" si="20"/>
        <v>1723425.2915802647</v>
      </c>
      <c r="M27" s="4">
        <f t="shared" si="20"/>
        <v>3326246.1611150489</v>
      </c>
      <c r="N27" s="5">
        <f t="shared" si="20"/>
        <v>3632656.0376582588</v>
      </c>
      <c r="O27" s="4">
        <f>O18/O23</f>
        <v>3840844.3884470346</v>
      </c>
      <c r="P27" s="5">
        <f t="shared" si="20"/>
        <v>2668696.618281405</v>
      </c>
      <c r="Q27" s="4">
        <f t="shared" si="20"/>
        <v>830341.89918716275</v>
      </c>
      <c r="R27" s="5">
        <f t="shared" si="20"/>
        <v>438446.8768319466</v>
      </c>
      <c r="S27" s="4">
        <f t="shared" si="20"/>
        <v>1717103.3239712669</v>
      </c>
      <c r="T27" s="5">
        <f t="shared" si="20"/>
        <v>411073.75033904688</v>
      </c>
      <c r="U27" s="4">
        <f t="shared" si="20"/>
        <v>1717103.3239712669</v>
      </c>
      <c r="V27" s="5">
        <f t="shared" si="20"/>
        <v>438446.8768319466</v>
      </c>
      <c r="W27" s="4">
        <f t="shared" si="20"/>
        <v>1656712.2695575333</v>
      </c>
      <c r="X27" s="5">
        <f t="shared" si="20"/>
        <v>438446.8768319466</v>
      </c>
      <c r="Y27" s="4">
        <f t="shared" si="20"/>
        <v>113587.9640566624</v>
      </c>
      <c r="Z27" s="5">
        <f t="shared" si="20"/>
        <v>476.85294555126831</v>
      </c>
      <c r="AA27" s="4">
        <f t="shared" si="20"/>
        <v>3591271.4036975792</v>
      </c>
      <c r="AB27" s="5">
        <f t="shared" si="20"/>
        <v>3778824.649359968</v>
      </c>
      <c r="AC27" s="4">
        <f t="shared" si="20"/>
        <v>437.47976656079663</v>
      </c>
      <c r="AD27" s="5">
        <f t="shared" si="20"/>
        <v>437.47976656079663</v>
      </c>
      <c r="AE27" s="4">
        <f t="shared" si="20"/>
        <v>437.47976656079663</v>
      </c>
      <c r="AF27" s="5">
        <f>AF18/AF23</f>
        <v>437.47976656079663</v>
      </c>
      <c r="AG27" s="4"/>
      <c r="AH27" s="5">
        <f>I27+J27+K27+L27+M27+N27+O27+P27+Q27+R27+S27+T27+U27+V27+W27+X27+Y27+Z27+AA27+AB27+AC27+AD27+AE27+AF27</f>
        <v>37581510.943118893</v>
      </c>
    </row>
    <row r="28" spans="1:34" ht="40.5" customHeight="1" thickBot="1" x14ac:dyDescent="0.3">
      <c r="A28" s="30">
        <f t="shared" si="4"/>
        <v>22</v>
      </c>
      <c r="B28" s="33" t="s">
        <v>37</v>
      </c>
      <c r="C28" s="25"/>
      <c r="D28" s="25"/>
      <c r="E28" s="25"/>
      <c r="F28" s="25"/>
      <c r="G28" s="25"/>
      <c r="H28" s="25"/>
      <c r="I28" s="69">
        <f>I27/(15*86400)</f>
        <v>2.0666666666666669</v>
      </c>
      <c r="J28" s="42">
        <f>J27/(15*86400)</f>
        <v>2.0666666666666669</v>
      </c>
      <c r="K28" s="69">
        <f t="shared" ref="K28:AF28" si="21">K27/(15*86400)</f>
        <v>1.4654756631086061</v>
      </c>
      <c r="L28" s="42">
        <f t="shared" si="21"/>
        <v>1.3298034657255129</v>
      </c>
      <c r="M28" s="69">
        <f t="shared" si="21"/>
        <v>2.5665479638233402</v>
      </c>
      <c r="N28" s="42">
        <f t="shared" si="21"/>
        <v>2.8029753376992739</v>
      </c>
      <c r="O28" s="69">
        <f t="shared" si="21"/>
        <v>2.9636144972585146</v>
      </c>
      <c r="P28" s="42">
        <f t="shared" si="21"/>
        <v>2.0591794894146642</v>
      </c>
      <c r="Q28" s="69">
        <f t="shared" si="21"/>
        <v>0.64069590986663794</v>
      </c>
      <c r="R28" s="42">
        <f t="shared" si="21"/>
        <v>0.33830777533329215</v>
      </c>
      <c r="S28" s="69">
        <f t="shared" si="21"/>
        <v>1.324925404298817</v>
      </c>
      <c r="T28" s="42">
        <f t="shared" si="21"/>
        <v>0.31718653575543743</v>
      </c>
      <c r="U28" s="69">
        <f t="shared" si="21"/>
        <v>1.324925404298817</v>
      </c>
      <c r="V28" s="42">
        <f t="shared" si="21"/>
        <v>0.33830777533329215</v>
      </c>
      <c r="W28" s="69">
        <f t="shared" si="21"/>
        <v>1.278327368485751</v>
      </c>
      <c r="X28" s="42">
        <f t="shared" si="21"/>
        <v>0.33830777533329215</v>
      </c>
      <c r="Y28" s="69">
        <f t="shared" si="21"/>
        <v>8.7645033994338276E-2</v>
      </c>
      <c r="Z28" s="42">
        <f t="shared" si="21"/>
        <v>3.6794208761671939E-4</v>
      </c>
      <c r="AA28" s="69">
        <f t="shared" si="21"/>
        <v>2.7710427497666505</v>
      </c>
      <c r="AB28" s="42">
        <f t="shared" si="21"/>
        <v>2.9157597603086174</v>
      </c>
      <c r="AC28" s="69">
        <f t="shared" si="21"/>
        <v>3.3756154827221962E-4</v>
      </c>
      <c r="AD28" s="42">
        <f t="shared" si="21"/>
        <v>3.3756154827221962E-4</v>
      </c>
      <c r="AE28" s="69">
        <f t="shared" si="21"/>
        <v>3.3756154827221962E-4</v>
      </c>
      <c r="AF28" s="42">
        <f t="shared" si="21"/>
        <v>3.3756154827221962E-4</v>
      </c>
      <c r="AG28" s="69"/>
      <c r="AH28" s="42"/>
    </row>
  </sheetData>
  <mergeCells count="26">
    <mergeCell ref="A1:AH1"/>
    <mergeCell ref="A2:AH2"/>
    <mergeCell ref="A3:AH3"/>
    <mergeCell ref="A4:A5"/>
    <mergeCell ref="B4:B5"/>
    <mergeCell ref="C4:C5"/>
    <mergeCell ref="AG4:AH4"/>
    <mergeCell ref="S4:T4"/>
    <mergeCell ref="U4:V4"/>
    <mergeCell ref="W4:X4"/>
    <mergeCell ref="Y4:Z4"/>
    <mergeCell ref="AA4:AB4"/>
    <mergeCell ref="AC4:AD4"/>
    <mergeCell ref="D4:D5"/>
    <mergeCell ref="E4:E5"/>
    <mergeCell ref="F4:F5"/>
    <mergeCell ref="AG24:AH26"/>
    <mergeCell ref="G4:G5"/>
    <mergeCell ref="H4:H5"/>
    <mergeCell ref="J17:AE17"/>
    <mergeCell ref="I4:J4"/>
    <mergeCell ref="K4:L4"/>
    <mergeCell ref="M4:N4"/>
    <mergeCell ref="O4:P4"/>
    <mergeCell ref="AE4:AF4"/>
    <mergeCell ref="Q4:R4"/>
  </mergeCells>
  <pageMargins left="0.7" right="0.7" top="0.75" bottom="0.75" header="0.3" footer="0.3"/>
  <pageSetup paperSize="9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19C0F-30D1-4F18-B13F-0605CB5781B1}">
  <dimension ref="A1:AH28"/>
  <sheetViews>
    <sheetView view="pageBreakPreview" zoomScale="55" zoomScaleNormal="80" zoomScaleSheetLayoutView="55" workbookViewId="0">
      <selection activeCell="AG24" sqref="AG24:AH26"/>
    </sheetView>
  </sheetViews>
  <sheetFormatPr defaultColWidth="8.85546875" defaultRowHeight="15" x14ac:dyDescent="0.25"/>
  <cols>
    <col min="1" max="1" width="3.85546875" style="1" customWidth="1"/>
    <col min="2" max="2" width="31.140625" style="1" customWidth="1"/>
    <col min="3" max="3" width="8.85546875" style="1"/>
    <col min="4" max="4" width="11.85546875" style="1" customWidth="1"/>
    <col min="5" max="5" width="10.85546875" style="1" customWidth="1"/>
    <col min="6" max="6" width="9.7109375" style="1" customWidth="1"/>
    <col min="7" max="7" width="12" style="1" customWidth="1"/>
    <col min="8" max="8" width="14.28515625" style="1" customWidth="1"/>
    <col min="9" max="14" width="15.85546875" style="1" bestFit="1" customWidth="1"/>
    <col min="15" max="15" width="15.42578125" style="1" bestFit="1" customWidth="1"/>
    <col min="16" max="16" width="15.85546875" style="1" bestFit="1" customWidth="1"/>
    <col min="17" max="18" width="12.5703125" style="1" bestFit="1" customWidth="1"/>
    <col min="19" max="19" width="13.28515625" style="1" bestFit="1" customWidth="1"/>
    <col min="20" max="20" width="12.5703125" style="1" bestFit="1" customWidth="1"/>
    <col min="21" max="21" width="13.28515625" style="1" bestFit="1" customWidth="1"/>
    <col min="22" max="22" width="12.5703125" style="1" bestFit="1" customWidth="1"/>
    <col min="23" max="23" width="14.140625" style="1" bestFit="1" customWidth="1"/>
    <col min="24" max="24" width="12.5703125" style="1" bestFit="1" customWidth="1"/>
    <col min="25" max="26" width="11.140625" style="1" bestFit="1" customWidth="1"/>
    <col min="27" max="28" width="14.7109375" style="1" bestFit="1" customWidth="1"/>
    <col min="29" max="32" width="15.85546875" style="1" bestFit="1" customWidth="1"/>
    <col min="33" max="33" width="11.28515625" style="2" customWidth="1"/>
    <col min="34" max="34" width="15.42578125" style="2" customWidth="1"/>
    <col min="35" max="16384" width="8.85546875" style="1"/>
  </cols>
  <sheetData>
    <row r="1" spans="1:34" ht="22.5" customHeight="1" x14ac:dyDescent="0.25">
      <c r="A1" s="96" t="s">
        <v>54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8"/>
    </row>
    <row r="2" spans="1:34" ht="22.5" customHeight="1" x14ac:dyDescent="0.25">
      <c r="A2" s="99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1"/>
    </row>
    <row r="3" spans="1:34" ht="22.5" customHeight="1" thickBot="1" x14ac:dyDescent="0.3">
      <c r="A3" s="102" t="s">
        <v>25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4"/>
    </row>
    <row r="4" spans="1:34" ht="52.5" customHeight="1" thickBot="1" x14ac:dyDescent="0.3">
      <c r="A4" s="107" t="s">
        <v>1</v>
      </c>
      <c r="B4" s="109" t="s">
        <v>2</v>
      </c>
      <c r="C4" s="109" t="s">
        <v>3</v>
      </c>
      <c r="D4" s="111" t="s">
        <v>26</v>
      </c>
      <c r="E4" s="111" t="s">
        <v>27</v>
      </c>
      <c r="F4" s="111" t="s">
        <v>28</v>
      </c>
      <c r="G4" s="111" t="s">
        <v>29</v>
      </c>
      <c r="H4" s="111" t="s">
        <v>38</v>
      </c>
      <c r="I4" s="105" t="s">
        <v>40</v>
      </c>
      <c r="J4" s="106"/>
      <c r="K4" s="105" t="s">
        <v>39</v>
      </c>
      <c r="L4" s="113"/>
      <c r="M4" s="83" t="s">
        <v>4</v>
      </c>
      <c r="N4" s="84"/>
      <c r="O4" s="83" t="s">
        <v>5</v>
      </c>
      <c r="P4" s="84"/>
      <c r="Q4" s="83" t="s">
        <v>6</v>
      </c>
      <c r="R4" s="84"/>
      <c r="S4" s="83" t="s">
        <v>7</v>
      </c>
      <c r="T4" s="84"/>
      <c r="U4" s="83" t="s">
        <v>42</v>
      </c>
      <c r="V4" s="84"/>
      <c r="W4" s="83" t="s">
        <v>8</v>
      </c>
      <c r="X4" s="84"/>
      <c r="Y4" s="83" t="s">
        <v>9</v>
      </c>
      <c r="Z4" s="84"/>
      <c r="AA4" s="83" t="s">
        <v>10</v>
      </c>
      <c r="AB4" s="84"/>
      <c r="AC4" s="83" t="s">
        <v>41</v>
      </c>
      <c r="AD4" s="84"/>
      <c r="AE4" s="83" t="s">
        <v>11</v>
      </c>
      <c r="AF4" s="84"/>
      <c r="AG4" s="94" t="s">
        <v>43</v>
      </c>
      <c r="AH4" s="95"/>
    </row>
    <row r="5" spans="1:34" ht="33" customHeight="1" thickBot="1" x14ac:dyDescent="0.3">
      <c r="A5" s="108"/>
      <c r="B5" s="110"/>
      <c r="C5" s="110"/>
      <c r="D5" s="110"/>
      <c r="E5" s="110"/>
      <c r="F5" s="112"/>
      <c r="G5" s="110"/>
      <c r="H5" s="112"/>
      <c r="I5" s="27" t="s">
        <v>12</v>
      </c>
      <c r="J5" s="28" t="s">
        <v>13</v>
      </c>
      <c r="K5" s="27" t="s">
        <v>12</v>
      </c>
      <c r="L5" s="29" t="s">
        <v>13</v>
      </c>
      <c r="M5" s="27" t="s">
        <v>12</v>
      </c>
      <c r="N5" s="28" t="s">
        <v>13</v>
      </c>
      <c r="O5" s="27" t="s">
        <v>12</v>
      </c>
      <c r="P5" s="28" t="s">
        <v>14</v>
      </c>
      <c r="Q5" s="27" t="s">
        <v>12</v>
      </c>
      <c r="R5" s="31" t="s">
        <v>13</v>
      </c>
      <c r="S5" s="27" t="s">
        <v>12</v>
      </c>
      <c r="T5" s="28" t="s">
        <v>14</v>
      </c>
      <c r="U5" s="27" t="s">
        <v>12</v>
      </c>
      <c r="V5" s="28" t="s">
        <v>13</v>
      </c>
      <c r="W5" s="27" t="s">
        <v>12</v>
      </c>
      <c r="X5" s="28" t="s">
        <v>13</v>
      </c>
      <c r="Y5" s="27" t="s">
        <v>12</v>
      </c>
      <c r="Z5" s="28" t="s">
        <v>14</v>
      </c>
      <c r="AA5" s="27" t="s">
        <v>12</v>
      </c>
      <c r="AB5" s="28" t="s">
        <v>13</v>
      </c>
      <c r="AC5" s="27" t="s">
        <v>12</v>
      </c>
      <c r="AD5" s="28" t="s">
        <v>14</v>
      </c>
      <c r="AE5" s="27" t="s">
        <v>12</v>
      </c>
      <c r="AF5" s="28" t="s">
        <v>13</v>
      </c>
      <c r="AG5" s="59" t="s">
        <v>44</v>
      </c>
      <c r="AH5" s="59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40.5" customHeight="1" x14ac:dyDescent="0.25">
      <c r="A7" s="43">
        <v>1</v>
      </c>
      <c r="B7" s="55" t="s">
        <v>15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3.98</v>
      </c>
      <c r="G7" s="34">
        <f>E7*F7</f>
        <v>3.7926697530864195</v>
      </c>
      <c r="H7" s="34">
        <v>4</v>
      </c>
      <c r="I7" s="56"/>
      <c r="J7" s="35"/>
      <c r="K7" s="57">
        <f>G7*15*86.4</f>
        <v>4915.3</v>
      </c>
      <c r="L7" s="35"/>
      <c r="M7" s="41"/>
      <c r="N7" s="36"/>
      <c r="O7" s="38"/>
      <c r="P7" s="36"/>
      <c r="Q7" s="37">
        <f>G7*15*86.4</f>
        <v>4915.3</v>
      </c>
      <c r="R7" s="36"/>
      <c r="S7" s="38"/>
      <c r="T7" s="36"/>
      <c r="U7" s="38"/>
      <c r="V7" s="36"/>
      <c r="W7" s="37">
        <f>G7*15*86.4</f>
        <v>4915.3</v>
      </c>
      <c r="X7" s="36"/>
      <c r="Y7" s="38"/>
      <c r="Z7" s="36"/>
      <c r="AA7" s="38"/>
      <c r="AB7" s="39">
        <f>G7*16*86.4</f>
        <v>5242.9866666666667</v>
      </c>
      <c r="AC7" s="38"/>
      <c r="AD7" s="40"/>
      <c r="AE7" s="41"/>
      <c r="AF7" s="35"/>
      <c r="AG7" s="65">
        <f>F7*H7</f>
        <v>15.92</v>
      </c>
      <c r="AH7" s="60">
        <f>I7+J7+K7+L7+M7+N7+O7+P7+Q7+R7+S7+T7+U7+V7+W7+X7+Y7+Z7+AA7+AB7+AC7+AD7+AE7+AF7</f>
        <v>19988.886666666669</v>
      </c>
    </row>
    <row r="8" spans="1:34" ht="40.5" customHeight="1" x14ac:dyDescent="0.25">
      <c r="A8" s="30">
        <f>A7+1</f>
        <v>2</v>
      </c>
      <c r="B8" s="32" t="s">
        <v>16</v>
      </c>
      <c r="C8" s="22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18.579999999999998</v>
      </c>
      <c r="G8" s="22">
        <f t="shared" ref="G8:G16" si="3">E8*F8</f>
        <v>17.705478395061725</v>
      </c>
      <c r="H8" s="22">
        <v>4</v>
      </c>
      <c r="I8" s="21"/>
      <c r="J8" s="3"/>
      <c r="K8" s="18"/>
      <c r="L8" s="3"/>
      <c r="M8" s="12"/>
      <c r="N8" s="17"/>
      <c r="O8" s="16"/>
      <c r="P8" s="17"/>
      <c r="Q8" s="15">
        <f>G8*15*86.4</f>
        <v>22946.299999999996</v>
      </c>
      <c r="R8" s="17"/>
      <c r="S8" s="15">
        <f>G8*15*86.4</f>
        <v>22946.299999999996</v>
      </c>
      <c r="T8" s="17"/>
      <c r="U8" s="15">
        <f>G8*15*86.4</f>
        <v>22946.299999999996</v>
      </c>
      <c r="V8" s="17"/>
      <c r="W8" s="15">
        <f>G8*15*86.4</f>
        <v>22946.299999999996</v>
      </c>
      <c r="X8" s="17"/>
      <c r="Y8" s="16"/>
      <c r="Z8" s="17"/>
      <c r="AA8" s="16"/>
      <c r="AB8" s="17"/>
      <c r="AC8" s="16"/>
      <c r="AD8" s="13"/>
      <c r="AE8" s="12"/>
      <c r="AF8" s="3"/>
      <c r="AG8" s="19">
        <f>F8*H8</f>
        <v>74.319999999999993</v>
      </c>
      <c r="AH8" s="61">
        <f>I8+J8+K8+L8+M8+N8+O8+P8+Q8+R8+S8+T8+U8+V8+W8+X8+Y8+Z8+AA8+AB8+AC8+AD8+AE8+AF8</f>
        <v>91785.199999999983</v>
      </c>
    </row>
    <row r="9" spans="1:34" ht="40.5" customHeight="1" x14ac:dyDescent="0.25">
      <c r="A9" s="30">
        <f t="shared" ref="A9:A28" si="4">A8+1</f>
        <v>3</v>
      </c>
      <c r="B9" s="32" t="s">
        <v>17</v>
      </c>
      <c r="C9" s="22">
        <v>1411</v>
      </c>
      <c r="D9" s="22">
        <f t="shared" si="1"/>
        <v>16.331018518518519</v>
      </c>
      <c r="E9" s="22">
        <f t="shared" si="2"/>
        <v>1.0887345679012346</v>
      </c>
      <c r="F9" s="22"/>
      <c r="G9" s="22">
        <f t="shared" si="3"/>
        <v>0</v>
      </c>
      <c r="H9" s="22">
        <v>4</v>
      </c>
      <c r="I9" s="21"/>
      <c r="J9" s="6">
        <f>G9*16*86.4</f>
        <v>0</v>
      </c>
      <c r="K9" s="20">
        <f>G9*15*86.4</f>
        <v>0</v>
      </c>
      <c r="L9" s="3"/>
      <c r="M9" s="12"/>
      <c r="N9" s="17"/>
      <c r="O9" s="16"/>
      <c r="P9" s="17"/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7"/>
      <c r="AC9" s="15">
        <f>G9*15*86.4</f>
        <v>0</v>
      </c>
      <c r="AD9" s="13"/>
      <c r="AE9" s="15">
        <f>G9*15*86.4</f>
        <v>0</v>
      </c>
      <c r="AF9" s="3"/>
      <c r="AG9" s="19">
        <f t="shared" ref="AG9:AG15" si="5">F9*H9</f>
        <v>0</v>
      </c>
      <c r="AH9" s="61">
        <f t="shared" ref="AH9:AH16" si="6">I9+J9+K9+L9+M9+N9+O9+P9+Q9+R9+S9+T9+U9+V9+W9+X9+Y9+Z9+AA9+AB9+AC9+AD9+AE9+AF9</f>
        <v>0</v>
      </c>
    </row>
    <row r="10" spans="1:34" ht="40.5" customHeight="1" x14ac:dyDescent="0.25">
      <c r="A10" s="30">
        <f t="shared" si="4"/>
        <v>4</v>
      </c>
      <c r="B10" s="32" t="s">
        <v>18</v>
      </c>
      <c r="C10" s="22">
        <v>1411</v>
      </c>
      <c r="D10" s="22">
        <f t="shared" si="1"/>
        <v>16.331018518518519</v>
      </c>
      <c r="E10" s="22">
        <f t="shared" si="2"/>
        <v>1.0887345679012346</v>
      </c>
      <c r="F10" s="22"/>
      <c r="G10" s="22">
        <f t="shared" si="3"/>
        <v>0</v>
      </c>
      <c r="H10" s="22">
        <v>2</v>
      </c>
      <c r="I10" s="21"/>
      <c r="J10" s="3"/>
      <c r="K10" s="18"/>
      <c r="L10" s="3"/>
      <c r="M10" s="12"/>
      <c r="N10" s="14">
        <f>G10*16*86.4</f>
        <v>0</v>
      </c>
      <c r="O10" s="16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3"/>
      <c r="AE10" s="12"/>
      <c r="AF10" s="3"/>
      <c r="AG10" s="19">
        <f t="shared" si="5"/>
        <v>0</v>
      </c>
      <c r="AH10" s="61">
        <f t="shared" si="6"/>
        <v>0</v>
      </c>
    </row>
    <row r="11" spans="1:34" ht="40.5" customHeight="1" x14ac:dyDescent="0.25">
      <c r="A11" s="30">
        <f t="shared" si="4"/>
        <v>5</v>
      </c>
      <c r="B11" s="32" t="s">
        <v>19</v>
      </c>
      <c r="C11" s="22">
        <v>1411</v>
      </c>
      <c r="D11" s="22">
        <f t="shared" si="1"/>
        <v>16.331018518518519</v>
      </c>
      <c r="E11" s="22">
        <f t="shared" si="2"/>
        <v>1.0887345679012346</v>
      </c>
      <c r="F11" s="22">
        <v>130.19</v>
      </c>
      <c r="G11" s="22">
        <f t="shared" si="3"/>
        <v>141.74235339506171</v>
      </c>
      <c r="H11" s="22">
        <v>3</v>
      </c>
      <c r="I11" s="21"/>
      <c r="J11" s="3"/>
      <c r="K11" s="18"/>
      <c r="L11" s="3"/>
      <c r="M11" s="12"/>
      <c r="N11" s="17"/>
      <c r="O11" s="16"/>
      <c r="P11" s="17"/>
      <c r="Q11" s="16"/>
      <c r="R11" s="17"/>
      <c r="S11" s="15">
        <f>G11*15*86.4</f>
        <v>183698.08999999997</v>
      </c>
      <c r="T11" s="17"/>
      <c r="U11" s="15">
        <f>G11*15*86.4</f>
        <v>183698.08999999997</v>
      </c>
      <c r="V11" s="17"/>
      <c r="W11" s="15">
        <f>G11*15*86.4</f>
        <v>183698.08999999997</v>
      </c>
      <c r="X11" s="17"/>
      <c r="Y11" s="16"/>
      <c r="Z11" s="17"/>
      <c r="AA11" s="16"/>
      <c r="AB11" s="17"/>
      <c r="AC11" s="16"/>
      <c r="AD11" s="13"/>
      <c r="AE11" s="12"/>
      <c r="AF11" s="3"/>
      <c r="AG11" s="19">
        <f t="shared" si="5"/>
        <v>390.57</v>
      </c>
      <c r="AH11" s="61">
        <f t="shared" si="6"/>
        <v>551094.2699999999</v>
      </c>
    </row>
    <row r="12" spans="1:34" ht="40.5" customHeight="1" x14ac:dyDescent="0.25">
      <c r="A12" s="30">
        <f t="shared" si="4"/>
        <v>6</v>
      </c>
      <c r="B12" s="32" t="s">
        <v>20</v>
      </c>
      <c r="C12" s="22">
        <v>1235</v>
      </c>
      <c r="D12" s="22">
        <f t="shared" si="1"/>
        <v>14.293981481481481</v>
      </c>
      <c r="E12" s="22">
        <f t="shared" si="2"/>
        <v>0.95293209876543206</v>
      </c>
      <c r="F12" s="22">
        <v>10.199999999999999</v>
      </c>
      <c r="G12" s="22">
        <f t="shared" si="3"/>
        <v>9.7199074074074066</v>
      </c>
      <c r="H12" s="22">
        <v>5</v>
      </c>
      <c r="I12" s="21"/>
      <c r="J12" s="3"/>
      <c r="K12" s="18"/>
      <c r="L12" s="3"/>
      <c r="M12" s="12"/>
      <c r="N12" s="17"/>
      <c r="O12" s="16"/>
      <c r="P12" s="14">
        <f>G12*16*86.4</f>
        <v>13436.8</v>
      </c>
      <c r="Q12" s="16"/>
      <c r="R12" s="14">
        <f>G12*16*86.4</f>
        <v>13436.8</v>
      </c>
      <c r="S12" s="16"/>
      <c r="T12" s="14">
        <f>G12*15*86.4</f>
        <v>12596.999999999998</v>
      </c>
      <c r="U12" s="16"/>
      <c r="V12" s="14">
        <f>G12*16*86.4</f>
        <v>13436.8</v>
      </c>
      <c r="W12" s="16"/>
      <c r="X12" s="14">
        <f>G12*16*86.4</f>
        <v>13436.8</v>
      </c>
      <c r="Y12" s="16"/>
      <c r="Z12" s="17"/>
      <c r="AA12" s="16"/>
      <c r="AB12" s="17"/>
      <c r="AC12" s="16"/>
      <c r="AD12" s="13"/>
      <c r="AE12" s="12"/>
      <c r="AF12" s="3"/>
      <c r="AG12" s="19">
        <f t="shared" si="5"/>
        <v>51</v>
      </c>
      <c r="AH12" s="61">
        <f t="shared" si="6"/>
        <v>66344.2</v>
      </c>
    </row>
    <row r="13" spans="1:34" ht="40.5" customHeight="1" x14ac:dyDescent="0.25">
      <c r="A13" s="30">
        <f t="shared" si="4"/>
        <v>7</v>
      </c>
      <c r="B13" s="32" t="s">
        <v>21</v>
      </c>
      <c r="C13" s="22">
        <v>1411</v>
      </c>
      <c r="D13" s="22">
        <f t="shared" si="1"/>
        <v>16.331018518518519</v>
      </c>
      <c r="E13" s="22">
        <f t="shared" si="2"/>
        <v>1.0887345679012346</v>
      </c>
      <c r="F13" s="22">
        <v>1.68</v>
      </c>
      <c r="G13" s="22">
        <f t="shared" si="3"/>
        <v>1.8290740740740741</v>
      </c>
      <c r="H13" s="22">
        <v>4</v>
      </c>
      <c r="I13" s="21"/>
      <c r="J13" s="3"/>
      <c r="K13" s="18"/>
      <c r="L13" s="3"/>
      <c r="M13" s="12"/>
      <c r="N13" s="17"/>
      <c r="O13" s="15">
        <f>G13*15*86.4</f>
        <v>2370.48</v>
      </c>
      <c r="P13" s="17"/>
      <c r="Q13" s="15">
        <f>G13*15*86.4</f>
        <v>2370.48</v>
      </c>
      <c r="R13" s="17"/>
      <c r="S13" s="15">
        <f>G13*15*86.4</f>
        <v>2370.48</v>
      </c>
      <c r="T13" s="17"/>
      <c r="U13" s="15">
        <f>G13*15*86.4</f>
        <v>2370.48</v>
      </c>
      <c r="V13" s="17"/>
      <c r="W13" s="16"/>
      <c r="X13" s="17"/>
      <c r="Y13" s="16"/>
      <c r="Z13" s="17"/>
      <c r="AA13" s="16"/>
      <c r="AB13" s="17"/>
      <c r="AC13" s="16"/>
      <c r="AD13" s="13"/>
      <c r="AE13" s="12"/>
      <c r="AF13" s="3"/>
      <c r="AG13" s="19">
        <f t="shared" si="5"/>
        <v>6.72</v>
      </c>
      <c r="AH13" s="61">
        <f t="shared" si="6"/>
        <v>9481.92</v>
      </c>
    </row>
    <row r="14" spans="1:34" ht="40.5" customHeight="1" x14ac:dyDescent="0.25">
      <c r="A14" s="30">
        <f t="shared" si="4"/>
        <v>8</v>
      </c>
      <c r="B14" s="32" t="s">
        <v>22</v>
      </c>
      <c r="C14" s="22">
        <v>1411</v>
      </c>
      <c r="D14" s="22">
        <f t="shared" si="1"/>
        <v>16.331018518518519</v>
      </c>
      <c r="E14" s="22">
        <f t="shared" si="2"/>
        <v>1.0887345679012346</v>
      </c>
      <c r="F14" s="22"/>
      <c r="G14" s="22">
        <f t="shared" si="3"/>
        <v>0</v>
      </c>
      <c r="H14" s="22">
        <v>3</v>
      </c>
      <c r="I14" s="21"/>
      <c r="J14" s="3"/>
      <c r="K14" s="18"/>
      <c r="L14" s="3"/>
      <c r="M14" s="12"/>
      <c r="N14" s="17"/>
      <c r="O14" s="16"/>
      <c r="P14" s="17"/>
      <c r="Q14" s="15">
        <f>G14*15*86.4</f>
        <v>0</v>
      </c>
      <c r="R14" s="17"/>
      <c r="S14" s="15">
        <f>G14*15*86.4</f>
        <v>0</v>
      </c>
      <c r="T14" s="17"/>
      <c r="U14" s="15">
        <f>G14*15*86.4</f>
        <v>0</v>
      </c>
      <c r="V14" s="17"/>
      <c r="W14" s="16"/>
      <c r="X14" s="17"/>
      <c r="Y14" s="16"/>
      <c r="Z14" s="17"/>
      <c r="AA14" s="16"/>
      <c r="AB14" s="17"/>
      <c r="AC14" s="16"/>
      <c r="AD14" s="13"/>
      <c r="AE14" s="12"/>
      <c r="AF14" s="3"/>
      <c r="AG14" s="19">
        <f t="shared" si="5"/>
        <v>0</v>
      </c>
      <c r="AH14" s="61">
        <f t="shared" si="6"/>
        <v>0</v>
      </c>
    </row>
    <row r="15" spans="1:34" ht="40.5" customHeight="1" x14ac:dyDescent="0.25">
      <c r="A15" s="30">
        <f t="shared" si="4"/>
        <v>9</v>
      </c>
      <c r="B15" s="32" t="s">
        <v>23</v>
      </c>
      <c r="C15" s="22">
        <v>1411</v>
      </c>
      <c r="D15" s="22">
        <f t="shared" si="1"/>
        <v>16.331018518518519</v>
      </c>
      <c r="E15" s="22">
        <f t="shared" si="2"/>
        <v>1.0887345679012346</v>
      </c>
      <c r="F15" s="22">
        <v>1.27</v>
      </c>
      <c r="G15" s="22">
        <f t="shared" si="3"/>
        <v>1.3826929012345679</v>
      </c>
      <c r="H15" s="22">
        <v>6</v>
      </c>
      <c r="I15" s="21"/>
      <c r="J15" s="3"/>
      <c r="K15" s="18"/>
      <c r="L15" s="3"/>
      <c r="M15" s="12"/>
      <c r="N15" s="17"/>
      <c r="O15" s="16"/>
      <c r="P15" s="14">
        <f>G15*15*86.4</f>
        <v>1791.9700000000003</v>
      </c>
      <c r="Q15" s="15">
        <f>G15*15*86.4</f>
        <v>1791.9700000000003</v>
      </c>
      <c r="R15" s="17"/>
      <c r="S15" s="15">
        <f>G15*15*86.4</f>
        <v>1791.9700000000003</v>
      </c>
      <c r="T15" s="17"/>
      <c r="U15" s="15">
        <f>G15*15*86.4</f>
        <v>1791.9700000000003</v>
      </c>
      <c r="V15" s="17"/>
      <c r="W15" s="15">
        <f>G15*15*86.4</f>
        <v>1791.9700000000003</v>
      </c>
      <c r="X15" s="17"/>
      <c r="Y15" s="15">
        <f>G15*15*86.4</f>
        <v>1791.9700000000003</v>
      </c>
      <c r="Z15" s="17"/>
      <c r="AA15" s="16"/>
      <c r="AB15" s="17"/>
      <c r="AC15" s="16"/>
      <c r="AD15" s="13"/>
      <c r="AE15" s="12"/>
      <c r="AF15" s="3"/>
      <c r="AG15" s="19">
        <f t="shared" si="5"/>
        <v>7.62</v>
      </c>
      <c r="AH15" s="61">
        <f t="shared" si="6"/>
        <v>10751.820000000003</v>
      </c>
    </row>
    <row r="16" spans="1:34" ht="40.5" customHeight="1" thickBot="1" x14ac:dyDescent="0.3">
      <c r="A16" s="30">
        <f t="shared" si="4"/>
        <v>10</v>
      </c>
      <c r="B16" s="33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46">
        <v>0.28000000000000003</v>
      </c>
      <c r="G16" s="46">
        <f t="shared" si="3"/>
        <v>0.30484567901234572</v>
      </c>
      <c r="H16" s="46">
        <v>3</v>
      </c>
      <c r="I16" s="58"/>
      <c r="J16" s="47"/>
      <c r="K16" s="48"/>
      <c r="L16" s="47"/>
      <c r="M16" s="52"/>
      <c r="N16" s="50"/>
      <c r="O16" s="49"/>
      <c r="P16" s="50"/>
      <c r="Q16" s="49"/>
      <c r="R16" s="50"/>
      <c r="S16" s="51">
        <f>G16*15*86.4</f>
        <v>395.0800000000001</v>
      </c>
      <c r="T16" s="50"/>
      <c r="U16" s="51">
        <f>G16*15*86.4</f>
        <v>395.0800000000001</v>
      </c>
      <c r="V16" s="50"/>
      <c r="W16" s="51">
        <f>G16*15*86.4</f>
        <v>395.0800000000001</v>
      </c>
      <c r="X16" s="50"/>
      <c r="Y16" s="49"/>
      <c r="Z16" s="50"/>
      <c r="AA16" s="49"/>
      <c r="AB16" s="50"/>
      <c r="AC16" s="49"/>
      <c r="AD16" s="53"/>
      <c r="AE16" s="52"/>
      <c r="AF16" s="47"/>
      <c r="AG16" s="66">
        <f>F16*H16</f>
        <v>0.84000000000000008</v>
      </c>
      <c r="AH16" s="62">
        <f t="shared" si="6"/>
        <v>1185.2400000000002</v>
      </c>
    </row>
    <row r="17" spans="1:34" ht="40.5" customHeight="1" x14ac:dyDescent="0.25">
      <c r="A17" s="30">
        <f t="shared" si="4"/>
        <v>11</v>
      </c>
      <c r="B17" s="81" t="s">
        <v>46</v>
      </c>
      <c r="C17" s="24"/>
      <c r="D17" s="24"/>
      <c r="E17" s="24"/>
      <c r="F17" s="24"/>
      <c r="G17" s="24"/>
      <c r="H17" s="24"/>
      <c r="I17" s="82" t="s">
        <v>47</v>
      </c>
      <c r="J17" s="91" t="s">
        <v>48</v>
      </c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3"/>
      <c r="AF17" s="82" t="s">
        <v>47</v>
      </c>
      <c r="AG17" s="70"/>
      <c r="AH17" s="71"/>
    </row>
    <row r="18" spans="1:34" ht="40.5" customHeight="1" x14ac:dyDescent="0.25">
      <c r="A18" s="30">
        <f t="shared" si="4"/>
        <v>12</v>
      </c>
      <c r="B18" s="54" t="s">
        <v>30</v>
      </c>
      <c r="C18" s="44"/>
      <c r="D18" s="44"/>
      <c r="E18" s="44"/>
      <c r="F18" s="44"/>
      <c r="G18" s="45"/>
      <c r="H18" s="45"/>
      <c r="I18" s="64">
        <f>I7+I8+I9+I10+I11+I12+I13+I14+I15+I16+I24+I25+I26</f>
        <v>1740960</v>
      </c>
      <c r="J18" s="64">
        <f t="shared" ref="J18:AF18" si="7">J7+J8+J9+J10+J11+J12+J13+J14+J15+J16+J24+J25+J26</f>
        <v>1740960</v>
      </c>
      <c r="K18" s="64">
        <f t="shared" si="7"/>
        <v>1577395.3</v>
      </c>
      <c r="L18" s="64">
        <f t="shared" si="7"/>
        <v>1572480</v>
      </c>
      <c r="M18" s="64">
        <f t="shared" si="7"/>
        <v>1740960</v>
      </c>
      <c r="N18" s="64">
        <f t="shared" si="7"/>
        <v>1740960</v>
      </c>
      <c r="O18" s="64">
        <f t="shared" si="7"/>
        <v>1687170.48</v>
      </c>
      <c r="P18" s="64">
        <f t="shared" si="7"/>
        <v>1700028.77</v>
      </c>
      <c r="Q18" s="64">
        <f t="shared" si="7"/>
        <v>32024.049999999996</v>
      </c>
      <c r="R18" s="64">
        <f t="shared" si="7"/>
        <v>13436.8</v>
      </c>
      <c r="S18" s="64">
        <f t="shared" si="7"/>
        <v>211201.91999999995</v>
      </c>
      <c r="T18" s="64">
        <f t="shared" si="7"/>
        <v>12596.999999999998</v>
      </c>
      <c r="U18" s="64">
        <f t="shared" si="7"/>
        <v>211201.91999999995</v>
      </c>
      <c r="V18" s="64">
        <f t="shared" si="7"/>
        <v>13436.8</v>
      </c>
      <c r="W18" s="64">
        <f t="shared" si="7"/>
        <v>213746.73999999996</v>
      </c>
      <c r="X18" s="64">
        <f t="shared" si="7"/>
        <v>13436.8</v>
      </c>
      <c r="Y18" s="64">
        <f t="shared" si="7"/>
        <v>1791.9700000000003</v>
      </c>
      <c r="Z18" s="64">
        <f t="shared" si="7"/>
        <v>0</v>
      </c>
      <c r="AA18" s="64">
        <f t="shared" si="7"/>
        <v>777600</v>
      </c>
      <c r="AB18" s="64">
        <f t="shared" si="7"/>
        <v>782842.98666666669</v>
      </c>
      <c r="AC18" s="64">
        <f t="shared" si="7"/>
        <v>1555200</v>
      </c>
      <c r="AD18" s="64">
        <f t="shared" si="7"/>
        <v>1555200</v>
      </c>
      <c r="AE18" s="64">
        <f t="shared" si="7"/>
        <v>1607040</v>
      </c>
      <c r="AF18" s="64">
        <f t="shared" si="7"/>
        <v>1607040</v>
      </c>
      <c r="AG18" s="64">
        <f>AG7+AG8+AG9+AG10+AG11+AG12+AG13+AG14+AG15+AG16</f>
        <v>546.99</v>
      </c>
      <c r="AH18" s="63">
        <f>I18+J18+K18+L18+M18+N18+O18+P18+Q18+R18+S18+T18+U18+V18+W18+X18+Y18+Z18+AA18+AB18+AC18+AD18+AE18+AF18</f>
        <v>22108711.536666669</v>
      </c>
    </row>
    <row r="19" spans="1:34" ht="40.5" customHeight="1" x14ac:dyDescent="0.25">
      <c r="A19" s="30">
        <f t="shared" si="4"/>
        <v>13</v>
      </c>
      <c r="B19" s="32" t="s">
        <v>31</v>
      </c>
      <c r="C19" s="24"/>
      <c r="D19" s="24"/>
      <c r="E19" s="24"/>
      <c r="F19" s="24"/>
      <c r="G19" s="24"/>
      <c r="H19" s="24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40.5" customHeight="1" x14ac:dyDescent="0.25">
      <c r="A20" s="30">
        <f t="shared" si="4"/>
        <v>14</v>
      </c>
      <c r="B20" s="32" t="s">
        <v>32</v>
      </c>
      <c r="C20" s="23"/>
      <c r="D20" s="23"/>
      <c r="E20" s="23"/>
      <c r="F20" s="23"/>
      <c r="G20" s="26"/>
      <c r="H20" s="26"/>
      <c r="I20" s="67">
        <v>0.9</v>
      </c>
      <c r="J20" s="68">
        <f>I20</f>
        <v>0.9</v>
      </c>
      <c r="K20" s="67">
        <v>0.9</v>
      </c>
      <c r="L20" s="68">
        <f t="shared" si="8"/>
        <v>0.9</v>
      </c>
      <c r="M20" s="67">
        <v>0.9</v>
      </c>
      <c r="N20" s="68">
        <f t="shared" si="9"/>
        <v>0.9</v>
      </c>
      <c r="O20" s="67">
        <v>0.9</v>
      </c>
      <c r="P20" s="68">
        <f t="shared" si="10"/>
        <v>0.9</v>
      </c>
      <c r="Q20" s="67">
        <v>0.9</v>
      </c>
      <c r="R20" s="68">
        <f t="shared" si="11"/>
        <v>0.9</v>
      </c>
      <c r="S20" s="67">
        <v>0.9</v>
      </c>
      <c r="T20" s="68">
        <f t="shared" si="12"/>
        <v>0.9</v>
      </c>
      <c r="U20" s="67">
        <v>0.9</v>
      </c>
      <c r="V20" s="68">
        <f t="shared" si="13"/>
        <v>0.9</v>
      </c>
      <c r="W20" s="67">
        <v>0.9</v>
      </c>
      <c r="X20" s="68">
        <f t="shared" si="14"/>
        <v>0.9</v>
      </c>
      <c r="Y20" s="67">
        <v>0.9</v>
      </c>
      <c r="Z20" s="68">
        <f t="shared" si="15"/>
        <v>0.9</v>
      </c>
      <c r="AA20" s="67">
        <v>0.9</v>
      </c>
      <c r="AB20" s="68">
        <f t="shared" si="16"/>
        <v>0.9</v>
      </c>
      <c r="AC20" s="67">
        <v>0.9</v>
      </c>
      <c r="AD20" s="68">
        <f t="shared" si="17"/>
        <v>0.9</v>
      </c>
      <c r="AE20" s="67">
        <v>0.9</v>
      </c>
      <c r="AF20" s="68">
        <f t="shared" si="18"/>
        <v>0.9</v>
      </c>
      <c r="AG20" s="7"/>
      <c r="AH20" s="8"/>
    </row>
    <row r="21" spans="1:34" ht="40.5" customHeight="1" x14ac:dyDescent="0.25">
      <c r="A21" s="30">
        <f t="shared" si="4"/>
        <v>15</v>
      </c>
      <c r="B21" s="32" t="s">
        <v>33</v>
      </c>
      <c r="C21" s="24"/>
      <c r="D21" s="24"/>
      <c r="E21" s="24"/>
      <c r="F21" s="24"/>
      <c r="G21" s="24"/>
      <c r="H21" s="24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40.5" customHeight="1" x14ac:dyDescent="0.25">
      <c r="A22" s="30">
        <f t="shared" si="4"/>
        <v>16</v>
      </c>
      <c r="B22" s="32" t="s">
        <v>34</v>
      </c>
      <c r="C22" s="24"/>
      <c r="D22" s="24"/>
      <c r="E22" s="24"/>
      <c r="F22" s="24"/>
      <c r="G22" s="24"/>
      <c r="H22" s="24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40.5" customHeight="1" x14ac:dyDescent="0.25">
      <c r="A23" s="30">
        <f t="shared" si="4"/>
        <v>17</v>
      </c>
      <c r="B23" s="32" t="s">
        <v>35</v>
      </c>
      <c r="C23" s="24"/>
      <c r="D23" s="24"/>
      <c r="E23" s="24"/>
      <c r="F23" s="24"/>
      <c r="G23" s="24"/>
      <c r="H23" s="24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40.5" customHeight="1" x14ac:dyDescent="0.25">
      <c r="A24" s="30">
        <f t="shared" si="4"/>
        <v>18</v>
      </c>
      <c r="B24" s="72" t="s">
        <v>49</v>
      </c>
      <c r="C24" s="24"/>
      <c r="D24" s="23"/>
      <c r="E24" s="24"/>
      <c r="F24" s="24"/>
      <c r="G24" s="24"/>
      <c r="H24" s="24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85" t="s">
        <v>57</v>
      </c>
      <c r="AH24" s="86"/>
    </row>
    <row r="25" spans="1:34" ht="40.5" customHeight="1" x14ac:dyDescent="0.25">
      <c r="A25" s="30">
        <f t="shared" si="4"/>
        <v>19</v>
      </c>
      <c r="B25" s="72" t="s">
        <v>50</v>
      </c>
      <c r="C25" s="24"/>
      <c r="D25" s="23"/>
      <c r="E25" s="24"/>
      <c r="F25" s="24"/>
      <c r="G25" s="24"/>
      <c r="H25" s="24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87"/>
      <c r="AH25" s="88"/>
    </row>
    <row r="26" spans="1:34" ht="40.5" customHeight="1" x14ac:dyDescent="0.25">
      <c r="A26" s="30">
        <f t="shared" si="4"/>
        <v>20</v>
      </c>
      <c r="B26" s="72" t="s">
        <v>51</v>
      </c>
      <c r="C26" s="24"/>
      <c r="D26" s="23"/>
      <c r="E26" s="24"/>
      <c r="F26" s="24"/>
      <c r="G26" s="24"/>
      <c r="H26" s="24"/>
      <c r="I26" s="79">
        <v>1740960</v>
      </c>
      <c r="J26" s="79">
        <v>1740960</v>
      </c>
      <c r="K26" s="79">
        <v>1572480</v>
      </c>
      <c r="L26" s="79">
        <v>1572480</v>
      </c>
      <c r="M26" s="79">
        <v>1740960</v>
      </c>
      <c r="N26" s="79">
        <v>1740960</v>
      </c>
      <c r="O26" s="79">
        <v>1684800</v>
      </c>
      <c r="P26" s="79">
        <v>1684800</v>
      </c>
      <c r="Q26" s="79"/>
      <c r="R26" s="80"/>
      <c r="S26" s="79"/>
      <c r="T26" s="80"/>
      <c r="U26" s="79"/>
      <c r="V26" s="80"/>
      <c r="W26" s="79"/>
      <c r="X26" s="80"/>
      <c r="Y26" s="79"/>
      <c r="Z26" s="80"/>
      <c r="AA26" s="79">
        <v>777600</v>
      </c>
      <c r="AB26" s="80">
        <v>777600</v>
      </c>
      <c r="AC26" s="79">
        <v>1555200</v>
      </c>
      <c r="AD26" s="80">
        <v>1555200</v>
      </c>
      <c r="AE26" s="79">
        <v>1607040</v>
      </c>
      <c r="AF26" s="79">
        <v>1607040</v>
      </c>
      <c r="AG26" s="89"/>
      <c r="AH26" s="90"/>
    </row>
    <row r="27" spans="1:34" ht="40.5" customHeight="1" x14ac:dyDescent="0.25">
      <c r="A27" s="30">
        <f t="shared" si="4"/>
        <v>21</v>
      </c>
      <c r="B27" s="32" t="s">
        <v>36</v>
      </c>
      <c r="C27" s="24"/>
      <c r="D27" s="23"/>
      <c r="E27" s="24"/>
      <c r="F27" s="24"/>
      <c r="G27" s="24"/>
      <c r="H27" s="24"/>
      <c r="I27" s="4">
        <f>I18/I23</f>
        <v>3046539.0975667378</v>
      </c>
      <c r="J27" s="5">
        <f>J18/J23</f>
        <v>3046539.0975667378</v>
      </c>
      <c r="K27" s="4">
        <f t="shared" ref="K27:AE27" si="20">K18/K23</f>
        <v>2760314.1104723909</v>
      </c>
      <c r="L27" s="5">
        <f t="shared" si="20"/>
        <v>2751712.733286086</v>
      </c>
      <c r="M27" s="4">
        <f t="shared" si="20"/>
        <v>3046539.0975667378</v>
      </c>
      <c r="N27" s="5">
        <f t="shared" si="20"/>
        <v>3046539.0975667378</v>
      </c>
      <c r="O27" s="4">
        <f>O18/O23</f>
        <v>2952411.7909546685</v>
      </c>
      <c r="P27" s="5">
        <f t="shared" si="20"/>
        <v>2974912.7577849529</v>
      </c>
      <c r="Q27" s="4">
        <f t="shared" si="20"/>
        <v>56039.495673325109</v>
      </c>
      <c r="R27" s="5">
        <f t="shared" si="20"/>
        <v>23513.312509296447</v>
      </c>
      <c r="S27" s="4">
        <f t="shared" si="20"/>
        <v>369586.26663516811</v>
      </c>
      <c r="T27" s="5">
        <f t="shared" si="20"/>
        <v>22043.730477465415</v>
      </c>
      <c r="U27" s="4">
        <f t="shared" si="20"/>
        <v>369586.26663516811</v>
      </c>
      <c r="V27" s="5">
        <f t="shared" si="20"/>
        <v>23513.312509296447</v>
      </c>
      <c r="W27" s="4">
        <f t="shared" si="20"/>
        <v>374039.49567332509</v>
      </c>
      <c r="X27" s="5">
        <f t="shared" si="20"/>
        <v>23513.312509296447</v>
      </c>
      <c r="Y27" s="4">
        <f t="shared" si="20"/>
        <v>3135.8024691358032</v>
      </c>
      <c r="Z27" s="5">
        <f t="shared" si="20"/>
        <v>0</v>
      </c>
      <c r="AA27" s="4">
        <f t="shared" si="20"/>
        <v>1360737.0659107019</v>
      </c>
      <c r="AB27" s="5">
        <f t="shared" si="20"/>
        <v>1369911.8682427607</v>
      </c>
      <c r="AC27" s="4">
        <f t="shared" si="20"/>
        <v>2721474.1318214037</v>
      </c>
      <c r="AD27" s="5">
        <f t="shared" si="20"/>
        <v>2721474.1318214037</v>
      </c>
      <c r="AE27" s="4">
        <f t="shared" si="20"/>
        <v>2812189.9362154505</v>
      </c>
      <c r="AF27" s="5">
        <f>AF18/AF23</f>
        <v>2812189.9362154505</v>
      </c>
      <c r="AG27" s="4"/>
      <c r="AH27" s="5">
        <f>I27+J27+K27+L27+M27+N27+O27+P27+Q27+R27+S27+T27+U27+V27+W27+X27+Y27+Z27+AA27+AB27+AC27+AD27+AE27+AF27</f>
        <v>38688455.848083697</v>
      </c>
    </row>
    <row r="28" spans="1:34" ht="40.5" customHeight="1" thickBot="1" x14ac:dyDescent="0.3">
      <c r="A28" s="30">
        <f t="shared" si="4"/>
        <v>22</v>
      </c>
      <c r="B28" s="33" t="s">
        <v>37</v>
      </c>
      <c r="C28" s="25"/>
      <c r="D28" s="25"/>
      <c r="E28" s="25"/>
      <c r="F28" s="25"/>
      <c r="G28" s="25"/>
      <c r="H28" s="25"/>
      <c r="I28" s="69">
        <f>I27/(15*86400)</f>
        <v>2.3507246123200138</v>
      </c>
      <c r="J28" s="42">
        <f>J27/(15*86400)</f>
        <v>2.3507246123200138</v>
      </c>
      <c r="K28" s="69">
        <f t="shared" ref="K28:AF28" si="21">K27/(15*86400)</f>
        <v>2.1298719988212893</v>
      </c>
      <c r="L28" s="42">
        <f t="shared" si="21"/>
        <v>2.1232351337083997</v>
      </c>
      <c r="M28" s="69">
        <f t="shared" si="21"/>
        <v>2.3507246123200138</v>
      </c>
      <c r="N28" s="42">
        <f t="shared" si="21"/>
        <v>2.3507246123200138</v>
      </c>
      <c r="O28" s="69">
        <f t="shared" si="21"/>
        <v>2.2780955177119355</v>
      </c>
      <c r="P28" s="42">
        <f t="shared" si="21"/>
        <v>2.2954573748340685</v>
      </c>
      <c r="Q28" s="69">
        <f t="shared" si="21"/>
        <v>4.3240351599787896E-2</v>
      </c>
      <c r="R28" s="42">
        <f t="shared" si="21"/>
        <v>1.8142988047296641E-2</v>
      </c>
      <c r="S28" s="69">
        <f t="shared" si="21"/>
        <v>0.28517458845306182</v>
      </c>
      <c r="T28" s="42">
        <f t="shared" si="21"/>
        <v>1.7009051294340598E-2</v>
      </c>
      <c r="U28" s="69">
        <f t="shared" si="21"/>
        <v>0.28517458845306182</v>
      </c>
      <c r="V28" s="42">
        <f t="shared" si="21"/>
        <v>1.8142988047296641E-2</v>
      </c>
      <c r="W28" s="69">
        <f t="shared" si="21"/>
        <v>0.28861072197015825</v>
      </c>
      <c r="X28" s="42">
        <f t="shared" si="21"/>
        <v>1.8142988047296641E-2</v>
      </c>
      <c r="Y28" s="69">
        <f t="shared" si="21"/>
        <v>2.4196006706294778E-3</v>
      </c>
      <c r="Z28" s="42">
        <f t="shared" si="21"/>
        <v>0</v>
      </c>
      <c r="AA28" s="69">
        <f t="shared" si="21"/>
        <v>1.049951439745912</v>
      </c>
      <c r="AB28" s="42">
        <f t="shared" si="21"/>
        <v>1.0570307625329944</v>
      </c>
      <c r="AC28" s="69">
        <f t="shared" si="21"/>
        <v>2.099902879491824</v>
      </c>
      <c r="AD28" s="42">
        <f t="shared" si="21"/>
        <v>2.099902879491824</v>
      </c>
      <c r="AE28" s="69">
        <f t="shared" si="21"/>
        <v>2.1698996421415515</v>
      </c>
      <c r="AF28" s="42">
        <f t="shared" si="21"/>
        <v>2.1698996421415515</v>
      </c>
      <c r="AG28" s="69"/>
      <c r="AH28" s="42"/>
    </row>
  </sheetData>
  <mergeCells count="26">
    <mergeCell ref="A1:AH1"/>
    <mergeCell ref="A2:AH2"/>
    <mergeCell ref="A3:AH3"/>
    <mergeCell ref="A4:A5"/>
    <mergeCell ref="B4:B5"/>
    <mergeCell ref="C4:C5"/>
    <mergeCell ref="AG4:AH4"/>
    <mergeCell ref="S4:T4"/>
    <mergeCell ref="U4:V4"/>
    <mergeCell ref="W4:X4"/>
    <mergeCell ref="Y4:Z4"/>
    <mergeCell ref="AA4:AB4"/>
    <mergeCell ref="AC4:AD4"/>
    <mergeCell ref="D4:D5"/>
    <mergeCell ref="E4:E5"/>
    <mergeCell ref="F4:F5"/>
    <mergeCell ref="AG24:AH26"/>
    <mergeCell ref="G4:G5"/>
    <mergeCell ref="H4:H5"/>
    <mergeCell ref="J17:AE17"/>
    <mergeCell ref="I4:J4"/>
    <mergeCell ref="K4:L4"/>
    <mergeCell ref="M4:N4"/>
    <mergeCell ref="O4:P4"/>
    <mergeCell ref="AE4:AF4"/>
    <mergeCell ref="Q4:R4"/>
  </mergeCells>
  <pageMargins left="0.7" right="0.7" top="0.75" bottom="0.75" header="0.3" footer="0.3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432DB-B0B6-4625-AB85-2D368DA7CC29}">
  <dimension ref="A1:AH28"/>
  <sheetViews>
    <sheetView topLeftCell="C1" zoomScale="70" zoomScaleNormal="70" zoomScaleSheetLayoutView="70" workbookViewId="0">
      <selection activeCell="I25" sqref="I25:AF25"/>
    </sheetView>
  </sheetViews>
  <sheetFormatPr defaultColWidth="8.85546875" defaultRowHeight="15" x14ac:dyDescent="0.25"/>
  <cols>
    <col min="1" max="1" width="3.85546875" style="1" customWidth="1"/>
    <col min="2" max="2" width="31.140625" style="1" customWidth="1"/>
    <col min="3" max="3" width="8.85546875" style="1"/>
    <col min="4" max="4" width="11.85546875" style="1" customWidth="1"/>
    <col min="5" max="5" width="10.85546875" style="1" customWidth="1"/>
    <col min="6" max="6" width="9.7109375" style="1" customWidth="1"/>
    <col min="7" max="7" width="12" style="1" customWidth="1"/>
    <col min="8" max="8" width="14.28515625" style="1" customWidth="1"/>
    <col min="9" max="18" width="11.140625" style="1" bestFit="1" customWidth="1"/>
    <col min="19" max="19" width="12.5703125" style="1" bestFit="1" customWidth="1"/>
    <col min="20" max="20" width="11.140625" style="1" bestFit="1" customWidth="1"/>
    <col min="21" max="21" width="12.5703125" style="1" customWidth="1"/>
    <col min="22" max="22" width="11.140625" style="1" bestFit="1" customWidth="1"/>
    <col min="23" max="23" width="12.5703125" style="1" bestFit="1" customWidth="1"/>
    <col min="24" max="32" width="11.140625" style="1" bestFit="1" customWidth="1"/>
    <col min="33" max="33" width="11.28515625" style="2" customWidth="1"/>
    <col min="34" max="34" width="14" style="2" customWidth="1"/>
    <col min="35" max="16384" width="8.85546875" style="1"/>
  </cols>
  <sheetData>
    <row r="1" spans="1:34" ht="22.5" customHeight="1" x14ac:dyDescent="0.25">
      <c r="A1" s="96" t="s">
        <v>55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8"/>
    </row>
    <row r="2" spans="1:34" ht="22.5" customHeight="1" x14ac:dyDescent="0.25">
      <c r="A2" s="99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1"/>
    </row>
    <row r="3" spans="1:34" ht="22.5" customHeight="1" thickBot="1" x14ac:dyDescent="0.3">
      <c r="A3" s="102" t="s">
        <v>25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4"/>
    </row>
    <row r="4" spans="1:34" ht="52.5" customHeight="1" thickBot="1" x14ac:dyDescent="0.3">
      <c r="A4" s="107" t="s">
        <v>1</v>
      </c>
      <c r="B4" s="109" t="s">
        <v>2</v>
      </c>
      <c r="C4" s="109" t="s">
        <v>3</v>
      </c>
      <c r="D4" s="111" t="s">
        <v>26</v>
      </c>
      <c r="E4" s="111" t="s">
        <v>27</v>
      </c>
      <c r="F4" s="111" t="s">
        <v>28</v>
      </c>
      <c r="G4" s="111" t="s">
        <v>29</v>
      </c>
      <c r="H4" s="111" t="s">
        <v>38</v>
      </c>
      <c r="I4" s="105" t="s">
        <v>40</v>
      </c>
      <c r="J4" s="106"/>
      <c r="K4" s="105" t="s">
        <v>39</v>
      </c>
      <c r="L4" s="113"/>
      <c r="M4" s="83" t="s">
        <v>4</v>
      </c>
      <c r="N4" s="84"/>
      <c r="O4" s="83" t="s">
        <v>5</v>
      </c>
      <c r="P4" s="84"/>
      <c r="Q4" s="83" t="s">
        <v>6</v>
      </c>
      <c r="R4" s="84"/>
      <c r="S4" s="83" t="s">
        <v>7</v>
      </c>
      <c r="T4" s="84"/>
      <c r="U4" s="83" t="s">
        <v>42</v>
      </c>
      <c r="V4" s="84"/>
      <c r="W4" s="83" t="s">
        <v>8</v>
      </c>
      <c r="X4" s="84"/>
      <c r="Y4" s="83" t="s">
        <v>9</v>
      </c>
      <c r="Z4" s="84"/>
      <c r="AA4" s="83" t="s">
        <v>10</v>
      </c>
      <c r="AB4" s="84"/>
      <c r="AC4" s="83" t="s">
        <v>41</v>
      </c>
      <c r="AD4" s="84"/>
      <c r="AE4" s="83" t="s">
        <v>11</v>
      </c>
      <c r="AF4" s="84"/>
      <c r="AG4" s="94" t="s">
        <v>43</v>
      </c>
      <c r="AH4" s="95"/>
    </row>
    <row r="5" spans="1:34" ht="33" customHeight="1" thickBot="1" x14ac:dyDescent="0.3">
      <c r="A5" s="108"/>
      <c r="B5" s="110"/>
      <c r="C5" s="110"/>
      <c r="D5" s="110"/>
      <c r="E5" s="110"/>
      <c r="F5" s="112"/>
      <c r="G5" s="110"/>
      <c r="H5" s="112"/>
      <c r="I5" s="27" t="s">
        <v>12</v>
      </c>
      <c r="J5" s="28" t="s">
        <v>13</v>
      </c>
      <c r="K5" s="27" t="s">
        <v>12</v>
      </c>
      <c r="L5" s="29" t="s">
        <v>13</v>
      </c>
      <c r="M5" s="27" t="s">
        <v>12</v>
      </c>
      <c r="N5" s="28" t="s">
        <v>13</v>
      </c>
      <c r="O5" s="27" t="s">
        <v>12</v>
      </c>
      <c r="P5" s="28" t="s">
        <v>14</v>
      </c>
      <c r="Q5" s="27" t="s">
        <v>12</v>
      </c>
      <c r="R5" s="31" t="s">
        <v>13</v>
      </c>
      <c r="S5" s="27" t="s">
        <v>12</v>
      </c>
      <c r="T5" s="28" t="s">
        <v>14</v>
      </c>
      <c r="U5" s="27" t="s">
        <v>12</v>
      </c>
      <c r="V5" s="28" t="s">
        <v>13</v>
      </c>
      <c r="W5" s="27" t="s">
        <v>12</v>
      </c>
      <c r="X5" s="28" t="s">
        <v>13</v>
      </c>
      <c r="Y5" s="27" t="s">
        <v>12</v>
      </c>
      <c r="Z5" s="28" t="s">
        <v>14</v>
      </c>
      <c r="AA5" s="27" t="s">
        <v>12</v>
      </c>
      <c r="AB5" s="28" t="s">
        <v>13</v>
      </c>
      <c r="AC5" s="27" t="s">
        <v>12</v>
      </c>
      <c r="AD5" s="28" t="s">
        <v>14</v>
      </c>
      <c r="AE5" s="27" t="s">
        <v>12</v>
      </c>
      <c r="AF5" s="28" t="s">
        <v>13</v>
      </c>
      <c r="AG5" s="59" t="s">
        <v>44</v>
      </c>
      <c r="AH5" s="59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0" customHeight="1" x14ac:dyDescent="0.25">
      <c r="A7" s="43">
        <v>1</v>
      </c>
      <c r="B7" s="55" t="s">
        <v>15</v>
      </c>
      <c r="C7" s="34">
        <v>1235</v>
      </c>
      <c r="D7" s="34">
        <f>C7/86.4</f>
        <v>14.293981481481481</v>
      </c>
      <c r="E7" s="34">
        <f>D7/15</f>
        <v>0.95293209876543206</v>
      </c>
      <c r="F7" s="34"/>
      <c r="G7" s="34">
        <f>E7*F7</f>
        <v>0</v>
      </c>
      <c r="H7" s="34">
        <v>4</v>
      </c>
      <c r="I7" s="56"/>
      <c r="J7" s="35"/>
      <c r="K7" s="57">
        <f>G7*15*86.4</f>
        <v>0</v>
      </c>
      <c r="L7" s="35"/>
      <c r="M7" s="41"/>
      <c r="N7" s="36"/>
      <c r="O7" s="38"/>
      <c r="P7" s="36"/>
      <c r="Q7" s="37">
        <f>G7*15*86.4</f>
        <v>0</v>
      </c>
      <c r="R7" s="36"/>
      <c r="S7" s="38"/>
      <c r="T7" s="36"/>
      <c r="U7" s="38"/>
      <c r="V7" s="36"/>
      <c r="W7" s="37">
        <f>G7*15*86.4</f>
        <v>0</v>
      </c>
      <c r="X7" s="36"/>
      <c r="Y7" s="38"/>
      <c r="Z7" s="36"/>
      <c r="AA7" s="38"/>
      <c r="AB7" s="39">
        <f>G7*16*86.4</f>
        <v>0</v>
      </c>
      <c r="AC7" s="38"/>
      <c r="AD7" s="40"/>
      <c r="AE7" s="41"/>
      <c r="AF7" s="35"/>
      <c r="AG7" s="65">
        <f>F7*H7</f>
        <v>0</v>
      </c>
      <c r="AH7" s="60">
        <f>I7+J7+K7+L7+M7+N7+O7+P7+Q7+R7+S7+T7+U7+V7+W7+X7+Y7+Z7+AA7+AB7+AC7+AD7+AE7+AF7</f>
        <v>0</v>
      </c>
    </row>
    <row r="8" spans="1:34" ht="30" customHeight="1" x14ac:dyDescent="0.25">
      <c r="A8" s="30">
        <f>A7+1</f>
        <v>2</v>
      </c>
      <c r="B8" s="32" t="s">
        <v>16</v>
      </c>
      <c r="C8" s="22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21.33</v>
      </c>
      <c r="G8" s="22">
        <f t="shared" ref="G8:G16" si="3">E8*F8</f>
        <v>20.326041666666665</v>
      </c>
      <c r="H8" s="22">
        <v>4</v>
      </c>
      <c r="I8" s="21"/>
      <c r="J8" s="3"/>
      <c r="K8" s="18"/>
      <c r="L8" s="3"/>
      <c r="M8" s="12"/>
      <c r="N8" s="17"/>
      <c r="O8" s="16"/>
      <c r="P8" s="17"/>
      <c r="Q8" s="15">
        <f>G8*15*86.4</f>
        <v>26342.550000000003</v>
      </c>
      <c r="R8" s="17"/>
      <c r="S8" s="15">
        <f>G8*15*86.4</f>
        <v>26342.550000000003</v>
      </c>
      <c r="T8" s="17"/>
      <c r="U8" s="15">
        <f>G8*15*86.4</f>
        <v>26342.550000000003</v>
      </c>
      <c r="V8" s="17"/>
      <c r="W8" s="15">
        <f>G8*15*86.4</f>
        <v>26342.550000000003</v>
      </c>
      <c r="X8" s="17"/>
      <c r="Y8" s="16"/>
      <c r="Z8" s="17"/>
      <c r="AA8" s="16"/>
      <c r="AB8" s="17"/>
      <c r="AC8" s="16"/>
      <c r="AD8" s="13"/>
      <c r="AE8" s="12"/>
      <c r="AF8" s="3"/>
      <c r="AG8" s="19">
        <f>F8*H8</f>
        <v>85.32</v>
      </c>
      <c r="AH8" s="61">
        <f>I8+J8+K8+L8+M8+N8+O8+P8+Q8+R8+S8+T8+U8+V8+W8+X8+Y8+Z8+AA8+AB8+AC8+AD8+AE8+AF8</f>
        <v>105370.20000000001</v>
      </c>
    </row>
    <row r="9" spans="1:34" ht="30" customHeight="1" x14ac:dyDescent="0.25">
      <c r="A9" s="30">
        <f t="shared" ref="A9:A28" si="4">A8+1</f>
        <v>3</v>
      </c>
      <c r="B9" s="32" t="s">
        <v>17</v>
      </c>
      <c r="C9" s="22">
        <v>1411</v>
      </c>
      <c r="D9" s="22">
        <f t="shared" si="1"/>
        <v>16.331018518518519</v>
      </c>
      <c r="E9" s="22">
        <f t="shared" si="2"/>
        <v>1.0887345679012346</v>
      </c>
      <c r="F9" s="22"/>
      <c r="G9" s="22">
        <f t="shared" si="3"/>
        <v>0</v>
      </c>
      <c r="H9" s="22">
        <v>4</v>
      </c>
      <c r="I9" s="21"/>
      <c r="J9" s="6">
        <f>G9*16*86.4</f>
        <v>0</v>
      </c>
      <c r="K9" s="20">
        <f>G9*15*86.4</f>
        <v>0</v>
      </c>
      <c r="L9" s="3"/>
      <c r="M9" s="12"/>
      <c r="N9" s="17"/>
      <c r="O9" s="16"/>
      <c r="P9" s="17"/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7"/>
      <c r="AC9" s="15">
        <f>G9*15*86.4</f>
        <v>0</v>
      </c>
      <c r="AD9" s="13"/>
      <c r="AE9" s="15">
        <f>G9*15*86.4</f>
        <v>0</v>
      </c>
      <c r="AF9" s="3"/>
      <c r="AG9" s="19">
        <f t="shared" ref="AG9:AG15" si="5">F9*H9</f>
        <v>0</v>
      </c>
      <c r="AH9" s="61">
        <f t="shared" ref="AH9:AH16" si="6">I9+J9+K9+L9+M9+N9+O9+P9+Q9+R9+S9+T9+U9+V9+W9+X9+Y9+Z9+AA9+AB9+AC9+AD9+AE9+AF9</f>
        <v>0</v>
      </c>
    </row>
    <row r="10" spans="1:34" ht="30" customHeight="1" x14ac:dyDescent="0.25">
      <c r="A10" s="30">
        <f t="shared" si="4"/>
        <v>4</v>
      </c>
      <c r="B10" s="32" t="s">
        <v>18</v>
      </c>
      <c r="C10" s="22">
        <v>1411</v>
      </c>
      <c r="D10" s="22">
        <f t="shared" si="1"/>
        <v>16.331018518518519</v>
      </c>
      <c r="E10" s="22">
        <f t="shared" si="2"/>
        <v>1.0887345679012346</v>
      </c>
      <c r="F10" s="22"/>
      <c r="G10" s="22">
        <f t="shared" si="3"/>
        <v>0</v>
      </c>
      <c r="H10" s="22">
        <v>2</v>
      </c>
      <c r="I10" s="21"/>
      <c r="J10" s="3"/>
      <c r="K10" s="18"/>
      <c r="L10" s="3"/>
      <c r="M10" s="12"/>
      <c r="N10" s="14">
        <f>G10*16*86.4</f>
        <v>0</v>
      </c>
      <c r="O10" s="16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3"/>
      <c r="AE10" s="12"/>
      <c r="AF10" s="3"/>
      <c r="AG10" s="19">
        <f t="shared" si="5"/>
        <v>0</v>
      </c>
      <c r="AH10" s="61">
        <f t="shared" si="6"/>
        <v>0</v>
      </c>
    </row>
    <row r="11" spans="1:34" ht="30" customHeight="1" x14ac:dyDescent="0.25">
      <c r="A11" s="30">
        <f t="shared" si="4"/>
        <v>5</v>
      </c>
      <c r="B11" s="32" t="s">
        <v>19</v>
      </c>
      <c r="C11" s="22">
        <v>1411</v>
      </c>
      <c r="D11" s="22">
        <f t="shared" si="1"/>
        <v>16.331018518518519</v>
      </c>
      <c r="E11" s="22">
        <f t="shared" si="2"/>
        <v>1.0887345679012346</v>
      </c>
      <c r="F11" s="22">
        <v>332.71</v>
      </c>
      <c r="G11" s="22">
        <f t="shared" si="3"/>
        <v>362.23287808641976</v>
      </c>
      <c r="H11" s="22">
        <v>3</v>
      </c>
      <c r="I11" s="21"/>
      <c r="J11" s="3"/>
      <c r="K11" s="18"/>
      <c r="L11" s="3"/>
      <c r="M11" s="12"/>
      <c r="N11" s="17"/>
      <c r="O11" s="16"/>
      <c r="P11" s="17"/>
      <c r="Q11" s="16"/>
      <c r="R11" s="17"/>
      <c r="S11" s="15">
        <f>G11*15*86.4</f>
        <v>469453.81</v>
      </c>
      <c r="T11" s="17"/>
      <c r="U11" s="15">
        <f>G11*15*86.4</f>
        <v>469453.81</v>
      </c>
      <c r="V11" s="17"/>
      <c r="W11" s="15">
        <f>G11*15*86.4</f>
        <v>469453.81</v>
      </c>
      <c r="X11" s="17"/>
      <c r="Y11" s="16"/>
      <c r="Z11" s="17"/>
      <c r="AA11" s="16"/>
      <c r="AB11" s="17"/>
      <c r="AC11" s="16"/>
      <c r="AD11" s="13"/>
      <c r="AE11" s="12"/>
      <c r="AF11" s="3"/>
      <c r="AG11" s="19">
        <f t="shared" si="5"/>
        <v>998.12999999999988</v>
      </c>
      <c r="AH11" s="61">
        <f t="shared" si="6"/>
        <v>1408361.43</v>
      </c>
    </row>
    <row r="12" spans="1:34" ht="30" customHeight="1" x14ac:dyDescent="0.25">
      <c r="A12" s="30">
        <f t="shared" si="4"/>
        <v>6</v>
      </c>
      <c r="B12" s="32" t="s">
        <v>20</v>
      </c>
      <c r="C12" s="22">
        <v>1235</v>
      </c>
      <c r="D12" s="22">
        <f t="shared" si="1"/>
        <v>14.293981481481481</v>
      </c>
      <c r="E12" s="22">
        <f t="shared" si="2"/>
        <v>0.95293209876543206</v>
      </c>
      <c r="F12" s="22">
        <v>39.03</v>
      </c>
      <c r="G12" s="22">
        <f t="shared" si="3"/>
        <v>37.192939814814814</v>
      </c>
      <c r="H12" s="22">
        <v>5</v>
      </c>
      <c r="I12" s="21"/>
      <c r="J12" s="3"/>
      <c r="K12" s="18"/>
      <c r="L12" s="3"/>
      <c r="M12" s="12"/>
      <c r="N12" s="17"/>
      <c r="O12" s="16"/>
      <c r="P12" s="14">
        <f>G12*16*86.4</f>
        <v>51415.520000000004</v>
      </c>
      <c r="Q12" s="16"/>
      <c r="R12" s="14">
        <f>G12*16*86.4</f>
        <v>51415.520000000004</v>
      </c>
      <c r="S12" s="16"/>
      <c r="T12" s="14">
        <f>G12*15*86.4</f>
        <v>48202.049999999996</v>
      </c>
      <c r="U12" s="16"/>
      <c r="V12" s="14">
        <f>G12*16*86.4</f>
        <v>51415.520000000004</v>
      </c>
      <c r="W12" s="16"/>
      <c r="X12" s="14">
        <f>G12*16*86.4</f>
        <v>51415.520000000004</v>
      </c>
      <c r="Y12" s="16"/>
      <c r="Z12" s="17"/>
      <c r="AA12" s="16"/>
      <c r="AB12" s="17"/>
      <c r="AC12" s="16"/>
      <c r="AD12" s="13"/>
      <c r="AE12" s="12"/>
      <c r="AF12" s="3"/>
      <c r="AG12" s="19">
        <f t="shared" si="5"/>
        <v>195.15</v>
      </c>
      <c r="AH12" s="61">
        <f t="shared" si="6"/>
        <v>253864.13</v>
      </c>
    </row>
    <row r="13" spans="1:34" ht="30" customHeight="1" x14ac:dyDescent="0.25">
      <c r="A13" s="30">
        <f t="shared" si="4"/>
        <v>7</v>
      </c>
      <c r="B13" s="32" t="s">
        <v>21</v>
      </c>
      <c r="C13" s="22">
        <v>1411</v>
      </c>
      <c r="D13" s="22">
        <f t="shared" si="1"/>
        <v>16.331018518518519</v>
      </c>
      <c r="E13" s="22">
        <f t="shared" si="2"/>
        <v>1.0887345679012346</v>
      </c>
      <c r="F13" s="22">
        <v>5.08</v>
      </c>
      <c r="G13" s="22">
        <f t="shared" si="3"/>
        <v>5.5307716049382716</v>
      </c>
      <c r="H13" s="22">
        <v>4</v>
      </c>
      <c r="I13" s="21"/>
      <c r="J13" s="3"/>
      <c r="K13" s="18"/>
      <c r="L13" s="3"/>
      <c r="M13" s="12"/>
      <c r="N13" s="17"/>
      <c r="O13" s="15">
        <f>G13*15*86.4</f>
        <v>7167.880000000001</v>
      </c>
      <c r="P13" s="17"/>
      <c r="Q13" s="15">
        <f>G13*15*86.4</f>
        <v>7167.880000000001</v>
      </c>
      <c r="R13" s="17"/>
      <c r="S13" s="15">
        <f>G13*15*86.4</f>
        <v>7167.880000000001</v>
      </c>
      <c r="T13" s="17"/>
      <c r="U13" s="15">
        <f>G13*15*86.4</f>
        <v>7167.880000000001</v>
      </c>
      <c r="V13" s="17"/>
      <c r="W13" s="16"/>
      <c r="X13" s="17"/>
      <c r="Y13" s="16"/>
      <c r="Z13" s="17"/>
      <c r="AA13" s="16"/>
      <c r="AB13" s="17"/>
      <c r="AC13" s="16"/>
      <c r="AD13" s="13"/>
      <c r="AE13" s="12"/>
      <c r="AF13" s="3"/>
      <c r="AG13" s="19">
        <f t="shared" si="5"/>
        <v>20.32</v>
      </c>
      <c r="AH13" s="61">
        <f t="shared" si="6"/>
        <v>28671.520000000004</v>
      </c>
    </row>
    <row r="14" spans="1:34" ht="30" customHeight="1" x14ac:dyDescent="0.25">
      <c r="A14" s="30">
        <f t="shared" si="4"/>
        <v>8</v>
      </c>
      <c r="B14" s="32" t="s">
        <v>22</v>
      </c>
      <c r="C14" s="22">
        <v>1411</v>
      </c>
      <c r="D14" s="22">
        <f t="shared" si="1"/>
        <v>16.331018518518519</v>
      </c>
      <c r="E14" s="22">
        <f t="shared" si="2"/>
        <v>1.0887345679012346</v>
      </c>
      <c r="F14" s="22"/>
      <c r="G14" s="22">
        <f t="shared" si="3"/>
        <v>0</v>
      </c>
      <c r="H14" s="22">
        <v>3</v>
      </c>
      <c r="I14" s="21"/>
      <c r="J14" s="3"/>
      <c r="K14" s="18"/>
      <c r="L14" s="3"/>
      <c r="M14" s="12"/>
      <c r="N14" s="17"/>
      <c r="O14" s="16"/>
      <c r="P14" s="17"/>
      <c r="Q14" s="15">
        <f>G14*15*86.4</f>
        <v>0</v>
      </c>
      <c r="R14" s="17"/>
      <c r="S14" s="15">
        <f>G14*15*86.4</f>
        <v>0</v>
      </c>
      <c r="T14" s="17"/>
      <c r="U14" s="15">
        <f>G14*15*86.4</f>
        <v>0</v>
      </c>
      <c r="V14" s="17"/>
      <c r="W14" s="16"/>
      <c r="X14" s="17"/>
      <c r="Y14" s="16"/>
      <c r="Z14" s="17"/>
      <c r="AA14" s="16"/>
      <c r="AB14" s="17"/>
      <c r="AC14" s="16"/>
      <c r="AD14" s="13"/>
      <c r="AE14" s="12"/>
      <c r="AF14" s="3"/>
      <c r="AG14" s="19">
        <f t="shared" si="5"/>
        <v>0</v>
      </c>
      <c r="AH14" s="61">
        <f t="shared" si="6"/>
        <v>0</v>
      </c>
    </row>
    <row r="15" spans="1:34" ht="30" customHeight="1" x14ac:dyDescent="0.25">
      <c r="A15" s="30">
        <f t="shared" si="4"/>
        <v>9</v>
      </c>
      <c r="B15" s="32" t="s">
        <v>23</v>
      </c>
      <c r="C15" s="22">
        <v>1411</v>
      </c>
      <c r="D15" s="22">
        <f t="shared" si="1"/>
        <v>16.331018518518519</v>
      </c>
      <c r="E15" s="22">
        <f t="shared" si="2"/>
        <v>1.0887345679012346</v>
      </c>
      <c r="F15" s="22">
        <v>3.56</v>
      </c>
      <c r="G15" s="22">
        <f t="shared" si="3"/>
        <v>3.8758950617283952</v>
      </c>
      <c r="H15" s="22">
        <v>6</v>
      </c>
      <c r="I15" s="21"/>
      <c r="J15" s="3"/>
      <c r="K15" s="18"/>
      <c r="L15" s="3"/>
      <c r="M15" s="12"/>
      <c r="N15" s="17"/>
      <c r="O15" s="16"/>
      <c r="P15" s="14">
        <f>G15*15*86.4</f>
        <v>5023.1600000000008</v>
      </c>
      <c r="Q15" s="15">
        <f>G15*15*86.4</f>
        <v>5023.1600000000008</v>
      </c>
      <c r="R15" s="17"/>
      <c r="S15" s="15">
        <f>G15*15*86.4</f>
        <v>5023.1600000000008</v>
      </c>
      <c r="T15" s="17"/>
      <c r="U15" s="15">
        <f>G15*15*86.4</f>
        <v>5023.1600000000008</v>
      </c>
      <c r="V15" s="17"/>
      <c r="W15" s="15">
        <f>G15*15*86.4</f>
        <v>5023.1600000000008</v>
      </c>
      <c r="X15" s="17"/>
      <c r="Y15" s="15">
        <f>G15*15*86.4</f>
        <v>5023.1600000000008</v>
      </c>
      <c r="Z15" s="17"/>
      <c r="AA15" s="16"/>
      <c r="AB15" s="17"/>
      <c r="AC15" s="16"/>
      <c r="AD15" s="13"/>
      <c r="AE15" s="12"/>
      <c r="AF15" s="3"/>
      <c r="AG15" s="19">
        <f t="shared" si="5"/>
        <v>21.36</v>
      </c>
      <c r="AH15" s="61">
        <f t="shared" si="6"/>
        <v>30138.960000000003</v>
      </c>
    </row>
    <row r="16" spans="1:34" ht="30" customHeight="1" thickBot="1" x14ac:dyDescent="0.3">
      <c r="A16" s="30">
        <f t="shared" si="4"/>
        <v>10</v>
      </c>
      <c r="B16" s="33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46"/>
      <c r="G16" s="46">
        <f t="shared" si="3"/>
        <v>0</v>
      </c>
      <c r="H16" s="46">
        <v>3</v>
      </c>
      <c r="I16" s="58"/>
      <c r="J16" s="47"/>
      <c r="K16" s="48"/>
      <c r="L16" s="47"/>
      <c r="M16" s="52"/>
      <c r="N16" s="50"/>
      <c r="O16" s="49"/>
      <c r="P16" s="50"/>
      <c r="Q16" s="49"/>
      <c r="R16" s="50"/>
      <c r="S16" s="51">
        <f>G16*15*86.4</f>
        <v>0</v>
      </c>
      <c r="T16" s="50"/>
      <c r="U16" s="51">
        <f>G16*15*86.4</f>
        <v>0</v>
      </c>
      <c r="V16" s="50"/>
      <c r="W16" s="51">
        <f>G16*15*86.4</f>
        <v>0</v>
      </c>
      <c r="X16" s="50"/>
      <c r="Y16" s="49"/>
      <c r="Z16" s="50"/>
      <c r="AA16" s="49"/>
      <c r="AB16" s="50"/>
      <c r="AC16" s="49"/>
      <c r="AD16" s="53"/>
      <c r="AE16" s="52"/>
      <c r="AF16" s="47"/>
      <c r="AG16" s="66">
        <f>F16*H16</f>
        <v>0</v>
      </c>
      <c r="AH16" s="62">
        <f t="shared" si="6"/>
        <v>0</v>
      </c>
    </row>
    <row r="17" spans="1:34" ht="30" customHeight="1" x14ac:dyDescent="0.25">
      <c r="A17" s="30">
        <f t="shared" si="4"/>
        <v>11</v>
      </c>
      <c r="B17" s="81" t="s">
        <v>46</v>
      </c>
      <c r="C17" s="24"/>
      <c r="D17" s="24"/>
      <c r="E17" s="24"/>
      <c r="F17" s="24"/>
      <c r="G17" s="24"/>
      <c r="H17" s="24"/>
      <c r="I17" s="82" t="s">
        <v>47</v>
      </c>
      <c r="J17" s="91" t="s">
        <v>48</v>
      </c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3"/>
      <c r="AF17" s="82" t="s">
        <v>47</v>
      </c>
      <c r="AG17" s="70"/>
      <c r="AH17" s="71"/>
    </row>
    <row r="18" spans="1:34" ht="30" customHeight="1" x14ac:dyDescent="0.25">
      <c r="A18" s="30">
        <f t="shared" si="4"/>
        <v>12</v>
      </c>
      <c r="B18" s="54" t="s">
        <v>30</v>
      </c>
      <c r="C18" s="44"/>
      <c r="D18" s="44"/>
      <c r="E18" s="44"/>
      <c r="F18" s="44"/>
      <c r="G18" s="45"/>
      <c r="H18" s="45"/>
      <c r="I18" s="64">
        <f>I7+I8+I9+I10+I11+I12+I13+I14+I15+I16</f>
        <v>0</v>
      </c>
      <c r="J18" s="63">
        <f>J7+J8+J9+J10+J11+J12+J13+J14+J15+J16</f>
        <v>0</v>
      </c>
      <c r="K18" s="64">
        <f>K7+K8+K9+K10+K11+K12+K13+K14+K15+K16</f>
        <v>0</v>
      </c>
      <c r="L18" s="63">
        <f>L7+L8+L9+L10+L11+L12+L13+L14+L15+L16</f>
        <v>0</v>
      </c>
      <c r="M18" s="64">
        <f t="shared" ref="M18:AF18" si="7">M7+M8+M9+M10+M11+M12+M13+M14+M15+M16</f>
        <v>0</v>
      </c>
      <c r="N18" s="63">
        <f t="shared" si="7"/>
        <v>0</v>
      </c>
      <c r="O18" s="64">
        <f t="shared" si="7"/>
        <v>7167.880000000001</v>
      </c>
      <c r="P18" s="63">
        <f t="shared" si="7"/>
        <v>56438.680000000008</v>
      </c>
      <c r="Q18" s="64">
        <f t="shared" si="7"/>
        <v>38533.590000000011</v>
      </c>
      <c r="R18" s="63">
        <f t="shared" si="7"/>
        <v>51415.520000000004</v>
      </c>
      <c r="S18" s="64">
        <f t="shared" si="7"/>
        <v>507987.39999999997</v>
      </c>
      <c r="T18" s="63">
        <f t="shared" si="7"/>
        <v>48202.049999999996</v>
      </c>
      <c r="U18" s="64">
        <f t="shared" si="7"/>
        <v>507987.39999999997</v>
      </c>
      <c r="V18" s="63">
        <f t="shared" si="7"/>
        <v>51415.520000000004</v>
      </c>
      <c r="W18" s="64">
        <f t="shared" si="7"/>
        <v>500819.51999999996</v>
      </c>
      <c r="X18" s="63">
        <f t="shared" si="7"/>
        <v>51415.520000000004</v>
      </c>
      <c r="Y18" s="64">
        <f t="shared" si="7"/>
        <v>5023.1600000000008</v>
      </c>
      <c r="Z18" s="63">
        <f t="shared" si="7"/>
        <v>0</v>
      </c>
      <c r="AA18" s="64">
        <f t="shared" si="7"/>
        <v>0</v>
      </c>
      <c r="AB18" s="63">
        <f t="shared" si="7"/>
        <v>0</v>
      </c>
      <c r="AC18" s="64">
        <f t="shared" si="7"/>
        <v>0</v>
      </c>
      <c r="AD18" s="63">
        <f t="shared" si="7"/>
        <v>0</v>
      </c>
      <c r="AE18" s="64">
        <f t="shared" si="7"/>
        <v>0</v>
      </c>
      <c r="AF18" s="63">
        <f t="shared" si="7"/>
        <v>0</v>
      </c>
      <c r="AG18" s="64">
        <f>AG7+AG8+AG9+AG10+AG11+AG12+AG13+AG14+AG15+AG16</f>
        <v>1320.2799999999997</v>
      </c>
      <c r="AH18" s="63">
        <f>I18+J18+K18+L18+M18+N18+O18+P18+Q18+R18+S18+T18+U18+V18+W18+X18+Y18+Z18+AA18+AB18+AC18+AD18+AE18+AF18</f>
        <v>1826406.24</v>
      </c>
    </row>
    <row r="19" spans="1:34" ht="30" customHeight="1" x14ac:dyDescent="0.25">
      <c r="A19" s="30">
        <f t="shared" si="4"/>
        <v>13</v>
      </c>
      <c r="B19" s="32" t="s">
        <v>31</v>
      </c>
      <c r="C19" s="24"/>
      <c r="D19" s="24"/>
      <c r="E19" s="24"/>
      <c r="F19" s="24"/>
      <c r="G19" s="24"/>
      <c r="H19" s="24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0" customHeight="1" x14ac:dyDescent="0.25">
      <c r="A20" s="30">
        <f t="shared" si="4"/>
        <v>14</v>
      </c>
      <c r="B20" s="32" t="s">
        <v>32</v>
      </c>
      <c r="C20" s="23"/>
      <c r="D20" s="23"/>
      <c r="E20" s="23"/>
      <c r="F20" s="23"/>
      <c r="G20" s="26"/>
      <c r="H20" s="26"/>
      <c r="I20" s="67">
        <v>0.9</v>
      </c>
      <c r="J20" s="68">
        <f>I20</f>
        <v>0.9</v>
      </c>
      <c r="K20" s="67">
        <v>0.9</v>
      </c>
      <c r="L20" s="68">
        <f t="shared" si="8"/>
        <v>0.9</v>
      </c>
      <c r="M20" s="67">
        <v>0.9</v>
      </c>
      <c r="N20" s="68">
        <f t="shared" si="9"/>
        <v>0.9</v>
      </c>
      <c r="O20" s="67">
        <v>0.9</v>
      </c>
      <c r="P20" s="68">
        <f t="shared" si="10"/>
        <v>0.9</v>
      </c>
      <c r="Q20" s="67">
        <v>0.9</v>
      </c>
      <c r="R20" s="68">
        <f t="shared" si="11"/>
        <v>0.9</v>
      </c>
      <c r="S20" s="67">
        <v>0.9</v>
      </c>
      <c r="T20" s="68">
        <f t="shared" si="12"/>
        <v>0.9</v>
      </c>
      <c r="U20" s="67">
        <v>0.9</v>
      </c>
      <c r="V20" s="68">
        <f t="shared" si="13"/>
        <v>0.9</v>
      </c>
      <c r="W20" s="67">
        <v>0.9</v>
      </c>
      <c r="X20" s="68">
        <f t="shared" si="14"/>
        <v>0.9</v>
      </c>
      <c r="Y20" s="67">
        <v>0.9</v>
      </c>
      <c r="Z20" s="68">
        <f t="shared" si="15"/>
        <v>0.9</v>
      </c>
      <c r="AA20" s="67">
        <v>0.9</v>
      </c>
      <c r="AB20" s="68">
        <f t="shared" si="16"/>
        <v>0.9</v>
      </c>
      <c r="AC20" s="67">
        <v>0.9</v>
      </c>
      <c r="AD20" s="68">
        <f t="shared" si="17"/>
        <v>0.9</v>
      </c>
      <c r="AE20" s="67">
        <v>0.9</v>
      </c>
      <c r="AF20" s="68">
        <f t="shared" si="18"/>
        <v>0.9</v>
      </c>
      <c r="AG20" s="7"/>
      <c r="AH20" s="8"/>
    </row>
    <row r="21" spans="1:34" ht="30" customHeight="1" x14ac:dyDescent="0.25">
      <c r="A21" s="30">
        <f t="shared" si="4"/>
        <v>15</v>
      </c>
      <c r="B21" s="32" t="s">
        <v>33</v>
      </c>
      <c r="C21" s="24"/>
      <c r="D21" s="24"/>
      <c r="E21" s="24"/>
      <c r="F21" s="24"/>
      <c r="G21" s="24"/>
      <c r="H21" s="24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0" customHeight="1" x14ac:dyDescent="0.25">
      <c r="A22" s="30">
        <f t="shared" si="4"/>
        <v>16</v>
      </c>
      <c r="B22" s="32" t="s">
        <v>34</v>
      </c>
      <c r="C22" s="24"/>
      <c r="D22" s="24"/>
      <c r="E22" s="24"/>
      <c r="F22" s="24"/>
      <c r="G22" s="24"/>
      <c r="H22" s="24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0" customHeight="1" x14ac:dyDescent="0.25">
      <c r="A23" s="30">
        <f t="shared" si="4"/>
        <v>17</v>
      </c>
      <c r="B23" s="32" t="s">
        <v>35</v>
      </c>
      <c r="C23" s="24"/>
      <c r="D23" s="24"/>
      <c r="E23" s="24"/>
      <c r="F23" s="24"/>
      <c r="G23" s="24"/>
      <c r="H23" s="24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0" customHeight="1" x14ac:dyDescent="0.25">
      <c r="A24" s="30">
        <f t="shared" si="4"/>
        <v>18</v>
      </c>
      <c r="B24" s="72" t="s">
        <v>49</v>
      </c>
      <c r="C24" s="24"/>
      <c r="D24" s="23"/>
      <c r="E24" s="24"/>
      <c r="F24" s="24"/>
      <c r="G24" s="24"/>
      <c r="H24" s="24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85" t="s">
        <v>57</v>
      </c>
      <c r="AH24" s="86"/>
    </row>
    <row r="25" spans="1:34" ht="30" customHeight="1" x14ac:dyDescent="0.25">
      <c r="A25" s="30">
        <f t="shared" si="4"/>
        <v>19</v>
      </c>
      <c r="B25" s="72" t="s">
        <v>50</v>
      </c>
      <c r="C25" s="24"/>
      <c r="D25" s="23"/>
      <c r="E25" s="24"/>
      <c r="F25" s="24"/>
      <c r="G25" s="24"/>
      <c r="H25" s="24"/>
      <c r="I25" s="73">
        <v>0</v>
      </c>
      <c r="J25" s="73">
        <v>0</v>
      </c>
      <c r="K25" s="73">
        <v>0</v>
      </c>
      <c r="L25" s="73">
        <v>0</v>
      </c>
      <c r="M25" s="73">
        <v>0</v>
      </c>
      <c r="N25" s="73">
        <v>0</v>
      </c>
      <c r="O25" s="73">
        <v>0</v>
      </c>
      <c r="P25" s="73">
        <v>0</v>
      </c>
      <c r="Q25" s="73">
        <v>70</v>
      </c>
      <c r="R25" s="73">
        <v>70</v>
      </c>
      <c r="S25" s="73">
        <v>70</v>
      </c>
      <c r="T25" s="73">
        <v>70</v>
      </c>
      <c r="U25" s="73">
        <v>70</v>
      </c>
      <c r="V25" s="73">
        <v>70</v>
      </c>
      <c r="W25" s="73">
        <v>70</v>
      </c>
      <c r="X25" s="73">
        <v>70</v>
      </c>
      <c r="Y25" s="73">
        <v>70</v>
      </c>
      <c r="Z25" s="73">
        <v>70</v>
      </c>
      <c r="AA25" s="73">
        <v>70</v>
      </c>
      <c r="AB25" s="73">
        <v>70</v>
      </c>
      <c r="AC25" s="73">
        <v>70</v>
      </c>
      <c r="AD25" s="73">
        <v>70</v>
      </c>
      <c r="AE25" s="73">
        <v>70</v>
      </c>
      <c r="AF25" s="73">
        <v>70</v>
      </c>
      <c r="AG25" s="87"/>
      <c r="AH25" s="88"/>
    </row>
    <row r="26" spans="1:34" ht="30" customHeight="1" x14ac:dyDescent="0.25">
      <c r="A26" s="30">
        <f t="shared" si="4"/>
        <v>20</v>
      </c>
      <c r="B26" s="72" t="s">
        <v>51</v>
      </c>
      <c r="C26" s="24"/>
      <c r="D26" s="23"/>
      <c r="E26" s="24"/>
      <c r="F26" s="24"/>
      <c r="G26" s="24"/>
      <c r="H26" s="24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89"/>
      <c r="AH26" s="90"/>
    </row>
    <row r="27" spans="1:34" ht="30" customHeight="1" x14ac:dyDescent="0.25">
      <c r="A27" s="30">
        <f t="shared" si="4"/>
        <v>21</v>
      </c>
      <c r="B27" s="32" t="s">
        <v>36</v>
      </c>
      <c r="C27" s="24"/>
      <c r="D27" s="23"/>
      <c r="E27" s="24"/>
      <c r="F27" s="24"/>
      <c r="G27" s="24"/>
      <c r="H27" s="24"/>
      <c r="I27" s="4">
        <f>I18/I23</f>
        <v>0</v>
      </c>
      <c r="J27" s="5">
        <f>J18/J23</f>
        <v>0</v>
      </c>
      <c r="K27" s="4">
        <f t="shared" ref="K27:AE27" si="20">K18/K23</f>
        <v>0</v>
      </c>
      <c r="L27" s="5">
        <f t="shared" si="20"/>
        <v>0</v>
      </c>
      <c r="M27" s="4">
        <f t="shared" si="20"/>
        <v>0</v>
      </c>
      <c r="N27" s="5">
        <f t="shared" si="20"/>
        <v>0</v>
      </c>
      <c r="O27" s="4">
        <f>O18/O23</f>
        <v>12543.209876543213</v>
      </c>
      <c r="P27" s="5">
        <f t="shared" si="20"/>
        <v>98763.122205598018</v>
      </c>
      <c r="Q27" s="4">
        <f t="shared" si="20"/>
        <v>67430.663831797807</v>
      </c>
      <c r="R27" s="5">
        <f t="shared" si="20"/>
        <v>89972.998748807891</v>
      </c>
      <c r="S27" s="4">
        <f t="shared" si="20"/>
        <v>888936.83667130396</v>
      </c>
      <c r="T27" s="5">
        <f t="shared" si="20"/>
        <v>84349.686327007381</v>
      </c>
      <c r="U27" s="4">
        <f t="shared" si="20"/>
        <v>888936.83667130396</v>
      </c>
      <c r="V27" s="5">
        <f t="shared" si="20"/>
        <v>89972.998748807891</v>
      </c>
      <c r="W27" s="4">
        <f t="shared" si="20"/>
        <v>876393.62679476081</v>
      </c>
      <c r="X27" s="5">
        <f t="shared" si="20"/>
        <v>89972.998748807891</v>
      </c>
      <c r="Y27" s="4">
        <f t="shared" si="20"/>
        <v>8790.1234567901265</v>
      </c>
      <c r="Z27" s="5">
        <f t="shared" si="20"/>
        <v>0</v>
      </c>
      <c r="AA27" s="4">
        <f t="shared" si="20"/>
        <v>0</v>
      </c>
      <c r="AB27" s="5">
        <f t="shared" si="20"/>
        <v>0</v>
      </c>
      <c r="AC27" s="4">
        <f t="shared" si="20"/>
        <v>0</v>
      </c>
      <c r="AD27" s="5">
        <f t="shared" si="20"/>
        <v>0</v>
      </c>
      <c r="AE27" s="4">
        <f t="shared" si="20"/>
        <v>0</v>
      </c>
      <c r="AF27" s="5">
        <f>AF18/AF23</f>
        <v>0</v>
      </c>
      <c r="AG27" s="4"/>
      <c r="AH27" s="5">
        <f>I27+J27+K27+L27+M27+N27+O27+P27+Q27+R27+S27+T27+U27+V27+W27+X27+Y27+Z27+AA27+AB27+AC27+AD27+AE27+AF27</f>
        <v>3196063.1020815284</v>
      </c>
    </row>
    <row r="28" spans="1:34" ht="30" customHeight="1" thickBot="1" x14ac:dyDescent="0.3">
      <c r="A28" s="30">
        <f t="shared" si="4"/>
        <v>22</v>
      </c>
      <c r="B28" s="33" t="s">
        <v>37</v>
      </c>
      <c r="C28" s="25"/>
      <c r="D28" s="25"/>
      <c r="E28" s="25"/>
      <c r="F28" s="25"/>
      <c r="G28" s="25"/>
      <c r="H28" s="25"/>
      <c r="I28" s="69">
        <f>I27/(15*86400)</f>
        <v>0</v>
      </c>
      <c r="J28" s="42">
        <f>J27/(15*86400)</f>
        <v>0</v>
      </c>
      <c r="K28" s="69">
        <f t="shared" ref="K28:AF28" si="21">K27/(15*86400)</f>
        <v>0</v>
      </c>
      <c r="L28" s="42">
        <f t="shared" si="21"/>
        <v>0</v>
      </c>
      <c r="M28" s="69">
        <f t="shared" si="21"/>
        <v>0</v>
      </c>
      <c r="N28" s="42">
        <f t="shared" si="21"/>
        <v>0</v>
      </c>
      <c r="O28" s="69">
        <f t="shared" si="21"/>
        <v>9.6784026825179111E-3</v>
      </c>
      <c r="P28" s="42">
        <f t="shared" si="21"/>
        <v>7.6206112812961427E-2</v>
      </c>
      <c r="Q28" s="69">
        <f t="shared" si="21"/>
        <v>5.202983320354769E-2</v>
      </c>
      <c r="R28" s="42">
        <f t="shared" si="21"/>
        <v>6.94236101456851E-2</v>
      </c>
      <c r="S28" s="69">
        <f t="shared" si="21"/>
        <v>0.68590805298711721</v>
      </c>
      <c r="T28" s="42">
        <f t="shared" si="21"/>
        <v>6.5084634511579767E-2</v>
      </c>
      <c r="U28" s="69">
        <f t="shared" si="21"/>
        <v>0.68590805298711721</v>
      </c>
      <c r="V28" s="42">
        <f t="shared" si="21"/>
        <v>6.94236101456851E-2</v>
      </c>
      <c r="W28" s="69">
        <f t="shared" si="21"/>
        <v>0.67622965030459936</v>
      </c>
      <c r="X28" s="42">
        <f t="shared" si="21"/>
        <v>6.94236101456851E-2</v>
      </c>
      <c r="Y28" s="69">
        <f t="shared" si="21"/>
        <v>6.7825026672763324E-3</v>
      </c>
      <c r="Z28" s="42">
        <f t="shared" si="21"/>
        <v>0</v>
      </c>
      <c r="AA28" s="69">
        <f t="shared" si="21"/>
        <v>0</v>
      </c>
      <c r="AB28" s="42">
        <f t="shared" si="21"/>
        <v>0</v>
      </c>
      <c r="AC28" s="69">
        <f t="shared" si="21"/>
        <v>0</v>
      </c>
      <c r="AD28" s="42">
        <f t="shared" si="21"/>
        <v>0</v>
      </c>
      <c r="AE28" s="69">
        <f t="shared" si="21"/>
        <v>0</v>
      </c>
      <c r="AF28" s="42">
        <f t="shared" si="21"/>
        <v>0</v>
      </c>
      <c r="AG28" s="69"/>
      <c r="AH28" s="42"/>
    </row>
  </sheetData>
  <mergeCells count="26">
    <mergeCell ref="A1:AH1"/>
    <mergeCell ref="A2:AH2"/>
    <mergeCell ref="A3:AH3"/>
    <mergeCell ref="A4:A5"/>
    <mergeCell ref="B4:B5"/>
    <mergeCell ref="C4:C5"/>
    <mergeCell ref="AG4:AH4"/>
    <mergeCell ref="S4:T4"/>
    <mergeCell ref="U4:V4"/>
    <mergeCell ref="W4:X4"/>
    <mergeCell ref="Y4:Z4"/>
    <mergeCell ref="AA4:AB4"/>
    <mergeCell ref="AC4:AD4"/>
    <mergeCell ref="D4:D5"/>
    <mergeCell ref="E4:E5"/>
    <mergeCell ref="F4:F5"/>
    <mergeCell ref="AG24:AH26"/>
    <mergeCell ref="G4:G5"/>
    <mergeCell ref="H4:H5"/>
    <mergeCell ref="J17:AE17"/>
    <mergeCell ref="I4:J4"/>
    <mergeCell ref="K4:L4"/>
    <mergeCell ref="M4:N4"/>
    <mergeCell ref="O4:P4"/>
    <mergeCell ref="AE4:AF4"/>
    <mergeCell ref="Q4:R4"/>
  </mergeCells>
  <pageMargins left="0.7" right="0.7" top="0.75" bottom="0.75" header="0.3" footer="0.3"/>
  <pageSetup paperSize="8" scale="52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2DBAE-795F-4FB2-86E0-36E69C06F232}">
  <dimension ref="A1:AH28"/>
  <sheetViews>
    <sheetView zoomScale="70" zoomScaleNormal="70" workbookViewId="0">
      <selection activeCell="AG24" sqref="AG24:AH26"/>
    </sheetView>
  </sheetViews>
  <sheetFormatPr defaultRowHeight="15" x14ac:dyDescent="0.25"/>
  <cols>
    <col min="1" max="1" width="3.85546875" customWidth="1"/>
    <col min="2" max="2" width="31.140625" customWidth="1"/>
    <col min="3" max="3" width="8.85546875"/>
    <col min="4" max="4" width="11.85546875" customWidth="1"/>
    <col min="5" max="5" width="10.85546875" customWidth="1"/>
    <col min="6" max="6" width="9.7109375" customWidth="1"/>
    <col min="7" max="7" width="12" customWidth="1"/>
    <col min="8" max="8" width="14.28515625" customWidth="1"/>
    <col min="9" max="9" width="19.5703125" bestFit="1" customWidth="1"/>
    <col min="10" max="10" width="7.140625" customWidth="1"/>
    <col min="11" max="11" width="7.85546875" customWidth="1"/>
    <col min="12" max="13" width="7.140625" customWidth="1"/>
    <col min="14" max="14" width="8.42578125" customWidth="1"/>
    <col min="15" max="15" width="12" bestFit="1" customWidth="1"/>
    <col min="16" max="16" width="12.140625" bestFit="1" customWidth="1"/>
    <col min="17" max="17" width="14" customWidth="1"/>
    <col min="18" max="18" width="11.140625" bestFit="1" customWidth="1"/>
    <col min="19" max="19" width="13.140625" bestFit="1" customWidth="1"/>
    <col min="20" max="20" width="11.140625" customWidth="1"/>
    <col min="21" max="21" width="12.5703125" customWidth="1"/>
    <col min="22" max="22" width="11.7109375" customWidth="1"/>
    <col min="23" max="23" width="13" customWidth="1"/>
    <col min="24" max="25" width="10.85546875" customWidth="1"/>
    <col min="26" max="26" width="8.42578125" customWidth="1"/>
    <col min="27" max="27" width="7.140625" customWidth="1"/>
    <col min="28" max="28" width="8.140625" customWidth="1"/>
    <col min="29" max="31" width="7.140625" customWidth="1"/>
    <col min="32" max="32" width="19.5703125" bestFit="1" customWidth="1"/>
    <col min="33" max="33" width="11.28515625" customWidth="1"/>
    <col min="34" max="34" width="14" customWidth="1"/>
  </cols>
  <sheetData>
    <row r="1" spans="1:34" ht="19.5" x14ac:dyDescent="0.25">
      <c r="A1" s="96" t="s">
        <v>56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8"/>
    </row>
    <row r="2" spans="1:34" ht="18" x14ac:dyDescent="0.25">
      <c r="A2" s="99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1"/>
    </row>
    <row r="3" spans="1:34" ht="18.75" thickBot="1" x14ac:dyDescent="0.3">
      <c r="A3" s="102" t="s">
        <v>25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4"/>
    </row>
    <row r="4" spans="1:34" ht="18.75" thickBot="1" x14ac:dyDescent="0.3">
      <c r="A4" s="107" t="s">
        <v>1</v>
      </c>
      <c r="B4" s="109" t="s">
        <v>2</v>
      </c>
      <c r="C4" s="109" t="s">
        <v>3</v>
      </c>
      <c r="D4" s="111" t="s">
        <v>26</v>
      </c>
      <c r="E4" s="111" t="s">
        <v>27</v>
      </c>
      <c r="F4" s="111" t="s">
        <v>28</v>
      </c>
      <c r="G4" s="111" t="s">
        <v>29</v>
      </c>
      <c r="H4" s="111" t="s">
        <v>38</v>
      </c>
      <c r="I4" s="105" t="s">
        <v>40</v>
      </c>
      <c r="J4" s="106"/>
      <c r="K4" s="105" t="s">
        <v>39</v>
      </c>
      <c r="L4" s="113"/>
      <c r="M4" s="83" t="s">
        <v>4</v>
      </c>
      <c r="N4" s="84"/>
      <c r="O4" s="83" t="s">
        <v>5</v>
      </c>
      <c r="P4" s="84"/>
      <c r="Q4" s="83" t="s">
        <v>6</v>
      </c>
      <c r="R4" s="84"/>
      <c r="S4" s="83" t="s">
        <v>7</v>
      </c>
      <c r="T4" s="84"/>
      <c r="U4" s="83" t="s">
        <v>42</v>
      </c>
      <c r="V4" s="84"/>
      <c r="W4" s="83" t="s">
        <v>8</v>
      </c>
      <c r="X4" s="84"/>
      <c r="Y4" s="83" t="s">
        <v>9</v>
      </c>
      <c r="Z4" s="84"/>
      <c r="AA4" s="83" t="s">
        <v>10</v>
      </c>
      <c r="AB4" s="84"/>
      <c r="AC4" s="83" t="s">
        <v>41</v>
      </c>
      <c r="AD4" s="84"/>
      <c r="AE4" s="83" t="s">
        <v>11</v>
      </c>
      <c r="AF4" s="84"/>
      <c r="AG4" s="94" t="s">
        <v>43</v>
      </c>
      <c r="AH4" s="95"/>
    </row>
    <row r="5" spans="1:34" ht="30.75" thickBot="1" x14ac:dyDescent="0.3">
      <c r="A5" s="108"/>
      <c r="B5" s="110"/>
      <c r="C5" s="110"/>
      <c r="D5" s="110"/>
      <c r="E5" s="110"/>
      <c r="F5" s="112"/>
      <c r="G5" s="110"/>
      <c r="H5" s="112"/>
      <c r="I5" s="27" t="s">
        <v>12</v>
      </c>
      <c r="J5" s="28" t="s">
        <v>13</v>
      </c>
      <c r="K5" s="27" t="s">
        <v>12</v>
      </c>
      <c r="L5" s="29" t="s">
        <v>13</v>
      </c>
      <c r="M5" s="27" t="s">
        <v>12</v>
      </c>
      <c r="N5" s="28" t="s">
        <v>13</v>
      </c>
      <c r="O5" s="27" t="s">
        <v>12</v>
      </c>
      <c r="P5" s="28" t="s">
        <v>14</v>
      </c>
      <c r="Q5" s="27" t="s">
        <v>12</v>
      </c>
      <c r="R5" s="31" t="s">
        <v>13</v>
      </c>
      <c r="S5" s="27" t="s">
        <v>12</v>
      </c>
      <c r="T5" s="28" t="s">
        <v>14</v>
      </c>
      <c r="U5" s="27" t="s">
        <v>12</v>
      </c>
      <c r="V5" s="28" t="s">
        <v>13</v>
      </c>
      <c r="W5" s="27" t="s">
        <v>12</v>
      </c>
      <c r="X5" s="28" t="s">
        <v>13</v>
      </c>
      <c r="Y5" s="27" t="s">
        <v>12</v>
      </c>
      <c r="Z5" s="28" t="s">
        <v>14</v>
      </c>
      <c r="AA5" s="27" t="s">
        <v>12</v>
      </c>
      <c r="AB5" s="28" t="s">
        <v>13</v>
      </c>
      <c r="AC5" s="27" t="s">
        <v>12</v>
      </c>
      <c r="AD5" s="28" t="s">
        <v>14</v>
      </c>
      <c r="AE5" s="27" t="s">
        <v>12</v>
      </c>
      <c r="AF5" s="28" t="s">
        <v>13</v>
      </c>
      <c r="AG5" s="59" t="s">
        <v>44</v>
      </c>
      <c r="AH5" s="59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0" customHeight="1" x14ac:dyDescent="0.25">
      <c r="A7" s="43">
        <v>1</v>
      </c>
      <c r="B7" s="55" t="s">
        <v>15</v>
      </c>
      <c r="C7" s="34">
        <v>1235</v>
      </c>
      <c r="D7" s="34">
        <f>C7/86.4</f>
        <v>14.293981481481481</v>
      </c>
      <c r="E7" s="34">
        <f>D7/15</f>
        <v>0.95293209876543206</v>
      </c>
      <c r="F7" s="34"/>
      <c r="G7" s="34">
        <f>E7*F7</f>
        <v>0</v>
      </c>
      <c r="H7" s="34">
        <v>4</v>
      </c>
      <c r="I7" s="56"/>
      <c r="J7" s="35"/>
      <c r="K7" s="57">
        <f>G7*15*86.4</f>
        <v>0</v>
      </c>
      <c r="L7" s="35"/>
      <c r="M7" s="41"/>
      <c r="N7" s="36"/>
      <c r="O7" s="38"/>
      <c r="P7" s="36"/>
      <c r="Q7" s="37">
        <f>G7*15*86.4</f>
        <v>0</v>
      </c>
      <c r="R7" s="36"/>
      <c r="S7" s="38"/>
      <c r="T7" s="36"/>
      <c r="U7" s="38"/>
      <c r="V7" s="36"/>
      <c r="W7" s="37">
        <f>G7*15*86.4</f>
        <v>0</v>
      </c>
      <c r="X7" s="36"/>
      <c r="Y7" s="38"/>
      <c r="Z7" s="36"/>
      <c r="AA7" s="38"/>
      <c r="AB7" s="39">
        <f>G7*16*86.4</f>
        <v>0</v>
      </c>
      <c r="AC7" s="38"/>
      <c r="AD7" s="40"/>
      <c r="AE7" s="41"/>
      <c r="AF7" s="35"/>
      <c r="AG7" s="65">
        <f>F7*H7</f>
        <v>0</v>
      </c>
      <c r="AH7" s="60">
        <f>I7+J7+K7+L7+M7+N7+O7+P7+Q7+R7+S7+T7+U7+V7+W7+X7+Y7+Z7+AA7+AB7+AC7+AD7+AE7+AF7</f>
        <v>0</v>
      </c>
    </row>
    <row r="8" spans="1:34" ht="30" customHeight="1" x14ac:dyDescent="0.25">
      <c r="A8" s="30">
        <f>A7+1</f>
        <v>2</v>
      </c>
      <c r="B8" s="32" t="s">
        <v>16</v>
      </c>
      <c r="C8" s="22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13.88</v>
      </c>
      <c r="G8" s="22">
        <f t="shared" ref="G8:G16" si="3">E8*F8</f>
        <v>13.226697530864199</v>
      </c>
      <c r="H8" s="22">
        <v>4</v>
      </c>
      <c r="I8" s="21"/>
      <c r="J8" s="3"/>
      <c r="K8" s="18"/>
      <c r="L8" s="3"/>
      <c r="M8" s="12"/>
      <c r="N8" s="17"/>
      <c r="O8" s="16"/>
      <c r="P8" s="17"/>
      <c r="Q8" s="15">
        <f>G8*15*86.4</f>
        <v>17141.800000000003</v>
      </c>
      <c r="R8" s="17"/>
      <c r="S8" s="15">
        <f>G8*15*86.4</f>
        <v>17141.800000000003</v>
      </c>
      <c r="T8" s="17"/>
      <c r="U8" s="15">
        <f>G8*15*86.4</f>
        <v>17141.800000000003</v>
      </c>
      <c r="V8" s="17"/>
      <c r="W8" s="15">
        <f>G8*15*86.4</f>
        <v>17141.800000000003</v>
      </c>
      <c r="X8" s="17"/>
      <c r="Y8" s="16"/>
      <c r="Z8" s="17"/>
      <c r="AA8" s="16"/>
      <c r="AB8" s="17"/>
      <c r="AC8" s="16"/>
      <c r="AD8" s="13"/>
      <c r="AE8" s="12"/>
      <c r="AF8" s="3"/>
      <c r="AG8" s="19">
        <f>F8*H8</f>
        <v>55.52</v>
      </c>
      <c r="AH8" s="61">
        <f>I8+J8+K8+L8+M8+N8+O8+P8+Q8+R8+S8+T8+U8+V8+W8+X8+Y8+Z8+AA8+AB8+AC8+AD8+AE8+AF8</f>
        <v>68567.200000000012</v>
      </c>
    </row>
    <row r="9" spans="1:34" ht="30" customHeight="1" x14ac:dyDescent="0.25">
      <c r="A9" s="30">
        <f t="shared" ref="A9:A28" si="4">A8+1</f>
        <v>3</v>
      </c>
      <c r="B9" s="32" t="s">
        <v>17</v>
      </c>
      <c r="C9" s="22">
        <v>1411</v>
      </c>
      <c r="D9" s="22">
        <f t="shared" si="1"/>
        <v>16.331018518518519</v>
      </c>
      <c r="E9" s="22">
        <f t="shared" si="2"/>
        <v>1.0887345679012346</v>
      </c>
      <c r="F9" s="22"/>
      <c r="G9" s="22">
        <f t="shared" si="3"/>
        <v>0</v>
      </c>
      <c r="H9" s="22">
        <v>4</v>
      </c>
      <c r="I9" s="21"/>
      <c r="J9" s="6">
        <f>G9*16*86.4</f>
        <v>0</v>
      </c>
      <c r="K9" s="20">
        <f>G9*15*86.4</f>
        <v>0</v>
      </c>
      <c r="L9" s="3"/>
      <c r="M9" s="12"/>
      <c r="N9" s="17"/>
      <c r="O9" s="16"/>
      <c r="P9" s="17"/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7"/>
      <c r="AC9" s="15">
        <f>G9*15*86.4</f>
        <v>0</v>
      </c>
      <c r="AD9" s="13"/>
      <c r="AE9" s="15">
        <f>G9*15*86.4</f>
        <v>0</v>
      </c>
      <c r="AF9" s="3"/>
      <c r="AG9" s="19">
        <f t="shared" ref="AG9:AG15" si="5">F9*H9</f>
        <v>0</v>
      </c>
      <c r="AH9" s="61">
        <f t="shared" ref="AH9:AH16" si="6">I9+J9+K9+L9+M9+N9+O9+P9+Q9+R9+S9+T9+U9+V9+W9+X9+Y9+Z9+AA9+AB9+AC9+AD9+AE9+AF9</f>
        <v>0</v>
      </c>
    </row>
    <row r="10" spans="1:34" ht="30" customHeight="1" x14ac:dyDescent="0.25">
      <c r="A10" s="30">
        <f t="shared" si="4"/>
        <v>4</v>
      </c>
      <c r="B10" s="32" t="s">
        <v>18</v>
      </c>
      <c r="C10" s="22">
        <v>1411</v>
      </c>
      <c r="D10" s="22">
        <f t="shared" si="1"/>
        <v>16.331018518518519</v>
      </c>
      <c r="E10" s="22">
        <f t="shared" si="2"/>
        <v>1.0887345679012346</v>
      </c>
      <c r="F10" s="22"/>
      <c r="G10" s="22">
        <f t="shared" si="3"/>
        <v>0</v>
      </c>
      <c r="H10" s="22">
        <v>2</v>
      </c>
      <c r="I10" s="21"/>
      <c r="J10" s="3"/>
      <c r="K10" s="18"/>
      <c r="L10" s="3"/>
      <c r="M10" s="12"/>
      <c r="N10" s="14">
        <f>G10*16*86.4</f>
        <v>0</v>
      </c>
      <c r="O10" s="16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3"/>
      <c r="AE10" s="12"/>
      <c r="AF10" s="3"/>
      <c r="AG10" s="19">
        <f t="shared" si="5"/>
        <v>0</v>
      </c>
      <c r="AH10" s="61">
        <f t="shared" si="6"/>
        <v>0</v>
      </c>
    </row>
    <row r="11" spans="1:34" ht="30" customHeight="1" x14ac:dyDescent="0.25">
      <c r="A11" s="30">
        <f t="shared" si="4"/>
        <v>5</v>
      </c>
      <c r="B11" s="32" t="s">
        <v>19</v>
      </c>
      <c r="C11" s="22">
        <v>1411</v>
      </c>
      <c r="D11" s="22">
        <f t="shared" si="1"/>
        <v>16.331018518518519</v>
      </c>
      <c r="E11" s="22">
        <f t="shared" si="2"/>
        <v>1.0887345679012346</v>
      </c>
      <c r="F11" s="22">
        <v>156.94</v>
      </c>
      <c r="G11" s="22">
        <f t="shared" si="3"/>
        <v>170.86600308641974</v>
      </c>
      <c r="H11" s="22">
        <v>3</v>
      </c>
      <c r="I11" s="21"/>
      <c r="J11" s="3"/>
      <c r="K11" s="18"/>
      <c r="L11" s="3"/>
      <c r="M11" s="12"/>
      <c r="N11" s="17"/>
      <c r="O11" s="16"/>
      <c r="P11" s="17"/>
      <c r="Q11" s="16"/>
      <c r="R11" s="17"/>
      <c r="S11" s="15">
        <f>G11*15*86.4</f>
        <v>221442.34</v>
      </c>
      <c r="T11" s="17"/>
      <c r="U11" s="15">
        <f>G11*15*86.4</f>
        <v>221442.34</v>
      </c>
      <c r="V11" s="17"/>
      <c r="W11" s="15">
        <f>G11*15*86.4</f>
        <v>221442.34</v>
      </c>
      <c r="X11" s="17"/>
      <c r="Y11" s="16"/>
      <c r="Z11" s="17"/>
      <c r="AA11" s="16"/>
      <c r="AB11" s="17"/>
      <c r="AC11" s="16"/>
      <c r="AD11" s="13"/>
      <c r="AE11" s="12"/>
      <c r="AF11" s="3"/>
      <c r="AG11" s="19">
        <f t="shared" si="5"/>
        <v>470.82</v>
      </c>
      <c r="AH11" s="61">
        <f t="shared" si="6"/>
        <v>664327.02</v>
      </c>
    </row>
    <row r="12" spans="1:34" ht="30" customHeight="1" x14ac:dyDescent="0.25">
      <c r="A12" s="30">
        <f t="shared" si="4"/>
        <v>6</v>
      </c>
      <c r="B12" s="32" t="s">
        <v>20</v>
      </c>
      <c r="C12" s="22">
        <v>1235</v>
      </c>
      <c r="D12" s="22">
        <f t="shared" si="1"/>
        <v>14.293981481481481</v>
      </c>
      <c r="E12" s="22">
        <f t="shared" si="2"/>
        <v>0.95293209876543206</v>
      </c>
      <c r="F12" s="22">
        <v>25.29</v>
      </c>
      <c r="G12" s="22">
        <f t="shared" si="3"/>
        <v>24.099652777777777</v>
      </c>
      <c r="H12" s="22">
        <v>5</v>
      </c>
      <c r="I12" s="21"/>
      <c r="J12" s="3"/>
      <c r="K12" s="18"/>
      <c r="L12" s="3"/>
      <c r="M12" s="12"/>
      <c r="N12" s="17"/>
      <c r="O12" s="16"/>
      <c r="P12" s="14">
        <f>G12*16*86.4</f>
        <v>33315.360000000001</v>
      </c>
      <c r="Q12" s="16"/>
      <c r="R12" s="14">
        <f>G12*16*86.4</f>
        <v>33315.360000000001</v>
      </c>
      <c r="S12" s="16"/>
      <c r="T12" s="14">
        <f>G12*15*86.4</f>
        <v>31233.149999999998</v>
      </c>
      <c r="U12" s="16"/>
      <c r="V12" s="14">
        <f>G12*16*86.4</f>
        <v>33315.360000000001</v>
      </c>
      <c r="W12" s="16"/>
      <c r="X12" s="14">
        <f>G12*16*86.4</f>
        <v>33315.360000000001</v>
      </c>
      <c r="Y12" s="16"/>
      <c r="Z12" s="17"/>
      <c r="AA12" s="16"/>
      <c r="AB12" s="17"/>
      <c r="AC12" s="16"/>
      <c r="AD12" s="13"/>
      <c r="AE12" s="12"/>
      <c r="AF12" s="3"/>
      <c r="AG12" s="19">
        <f t="shared" si="5"/>
        <v>126.44999999999999</v>
      </c>
      <c r="AH12" s="61">
        <f t="shared" si="6"/>
        <v>164494.58999999997</v>
      </c>
    </row>
    <row r="13" spans="1:34" ht="30" customHeight="1" x14ac:dyDescent="0.25">
      <c r="A13" s="30">
        <f t="shared" si="4"/>
        <v>7</v>
      </c>
      <c r="B13" s="32" t="s">
        <v>21</v>
      </c>
      <c r="C13" s="22">
        <v>1411</v>
      </c>
      <c r="D13" s="22">
        <f t="shared" si="1"/>
        <v>16.331018518518519</v>
      </c>
      <c r="E13" s="22">
        <f t="shared" si="2"/>
        <v>1.0887345679012346</v>
      </c>
      <c r="F13" s="22">
        <v>233.98</v>
      </c>
      <c r="G13" s="22">
        <f t="shared" si="3"/>
        <v>254.74211419753087</v>
      </c>
      <c r="H13" s="22">
        <v>4</v>
      </c>
      <c r="I13" s="21"/>
      <c r="J13" s="3"/>
      <c r="K13" s="18"/>
      <c r="L13" s="3"/>
      <c r="M13" s="12"/>
      <c r="N13" s="17"/>
      <c r="O13" s="15">
        <f>G13*15*86.4</f>
        <v>330145.78000000003</v>
      </c>
      <c r="P13" s="17"/>
      <c r="Q13" s="15">
        <f>G13*15*86.4</f>
        <v>330145.78000000003</v>
      </c>
      <c r="R13" s="17"/>
      <c r="S13" s="15">
        <f>G13*15*86.4</f>
        <v>330145.78000000003</v>
      </c>
      <c r="T13" s="17"/>
      <c r="U13" s="15">
        <f>G13*15*86.4</f>
        <v>330145.78000000003</v>
      </c>
      <c r="V13" s="17"/>
      <c r="W13" s="16"/>
      <c r="X13" s="17"/>
      <c r="Y13" s="16"/>
      <c r="Z13" s="17"/>
      <c r="AA13" s="16"/>
      <c r="AB13" s="17"/>
      <c r="AC13" s="16"/>
      <c r="AD13" s="13"/>
      <c r="AE13" s="12"/>
      <c r="AF13" s="3"/>
      <c r="AG13" s="19">
        <f t="shared" si="5"/>
        <v>935.92</v>
      </c>
      <c r="AH13" s="61">
        <f t="shared" si="6"/>
        <v>1320583.1200000001</v>
      </c>
    </row>
    <row r="14" spans="1:34" ht="30" customHeight="1" x14ac:dyDescent="0.25">
      <c r="A14" s="30">
        <f t="shared" si="4"/>
        <v>8</v>
      </c>
      <c r="B14" s="32" t="s">
        <v>22</v>
      </c>
      <c r="C14" s="22">
        <v>1411</v>
      </c>
      <c r="D14" s="22">
        <f t="shared" si="1"/>
        <v>16.331018518518519</v>
      </c>
      <c r="E14" s="22">
        <f t="shared" si="2"/>
        <v>1.0887345679012346</v>
      </c>
      <c r="F14" s="22"/>
      <c r="G14" s="22">
        <f t="shared" si="3"/>
        <v>0</v>
      </c>
      <c r="H14" s="22">
        <v>3</v>
      </c>
      <c r="I14" s="21"/>
      <c r="J14" s="3"/>
      <c r="K14" s="18"/>
      <c r="L14" s="3"/>
      <c r="M14" s="12"/>
      <c r="N14" s="17"/>
      <c r="O14" s="16"/>
      <c r="P14" s="17"/>
      <c r="Q14" s="15">
        <f>G14*15*86.4</f>
        <v>0</v>
      </c>
      <c r="R14" s="17"/>
      <c r="S14" s="15">
        <f>G14*15*86.4</f>
        <v>0</v>
      </c>
      <c r="T14" s="17"/>
      <c r="U14" s="15">
        <f>G14*15*86.4</f>
        <v>0</v>
      </c>
      <c r="V14" s="17"/>
      <c r="W14" s="16"/>
      <c r="X14" s="17"/>
      <c r="Y14" s="16"/>
      <c r="Z14" s="17"/>
      <c r="AA14" s="16"/>
      <c r="AB14" s="17"/>
      <c r="AC14" s="16"/>
      <c r="AD14" s="13"/>
      <c r="AE14" s="12"/>
      <c r="AF14" s="3"/>
      <c r="AG14" s="19">
        <f t="shared" si="5"/>
        <v>0</v>
      </c>
      <c r="AH14" s="61">
        <f t="shared" si="6"/>
        <v>0</v>
      </c>
    </row>
    <row r="15" spans="1:34" ht="30" customHeight="1" x14ac:dyDescent="0.25">
      <c r="A15" s="30">
        <f t="shared" si="4"/>
        <v>9</v>
      </c>
      <c r="B15" s="32" t="s">
        <v>23</v>
      </c>
      <c r="C15" s="22">
        <v>1411</v>
      </c>
      <c r="D15" s="22">
        <f t="shared" si="1"/>
        <v>16.331018518518519</v>
      </c>
      <c r="E15" s="22">
        <f t="shared" si="2"/>
        <v>1.0887345679012346</v>
      </c>
      <c r="F15" s="22">
        <v>29.23</v>
      </c>
      <c r="G15" s="22">
        <f t="shared" si="3"/>
        <v>31.823711419753089</v>
      </c>
      <c r="H15" s="22">
        <v>6</v>
      </c>
      <c r="I15" s="21"/>
      <c r="J15" s="3"/>
      <c r="K15" s="18"/>
      <c r="L15" s="3"/>
      <c r="M15" s="12"/>
      <c r="N15" s="17"/>
      <c r="O15" s="16"/>
      <c r="P15" s="14">
        <f>G15*15*86.4</f>
        <v>41243.530000000006</v>
      </c>
      <c r="Q15" s="15">
        <f>G15*15*86.4</f>
        <v>41243.530000000006</v>
      </c>
      <c r="R15" s="17"/>
      <c r="S15" s="15">
        <f>G15*15*86.4</f>
        <v>41243.530000000006</v>
      </c>
      <c r="T15" s="17"/>
      <c r="U15" s="15">
        <f>G15*15*86.4</f>
        <v>41243.530000000006</v>
      </c>
      <c r="V15" s="17"/>
      <c r="W15" s="15">
        <f>G15*15*86.4</f>
        <v>41243.530000000006</v>
      </c>
      <c r="X15" s="17"/>
      <c r="Y15" s="15">
        <f>G15*15*86.4</f>
        <v>41243.530000000006</v>
      </c>
      <c r="Z15" s="17"/>
      <c r="AA15" s="16"/>
      <c r="AB15" s="17"/>
      <c r="AC15" s="16"/>
      <c r="AD15" s="13"/>
      <c r="AE15" s="12"/>
      <c r="AF15" s="3"/>
      <c r="AG15" s="19">
        <f t="shared" si="5"/>
        <v>175.38</v>
      </c>
      <c r="AH15" s="61">
        <f t="shared" si="6"/>
        <v>247461.18000000002</v>
      </c>
    </row>
    <row r="16" spans="1:34" ht="30" customHeight="1" thickBot="1" x14ac:dyDescent="0.3">
      <c r="A16" s="30">
        <f t="shared" si="4"/>
        <v>10</v>
      </c>
      <c r="B16" s="33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46">
        <v>130.49</v>
      </c>
      <c r="G16" s="46">
        <f t="shared" si="3"/>
        <v>142.0689737654321</v>
      </c>
      <c r="H16" s="46">
        <v>3</v>
      </c>
      <c r="I16" s="58"/>
      <c r="J16" s="47"/>
      <c r="K16" s="48"/>
      <c r="L16" s="47"/>
      <c r="M16" s="52"/>
      <c r="N16" s="50"/>
      <c r="O16" s="49"/>
      <c r="P16" s="50"/>
      <c r="Q16" s="49"/>
      <c r="R16" s="50"/>
      <c r="S16" s="51">
        <f>G16*15*86.4</f>
        <v>184121.39</v>
      </c>
      <c r="T16" s="50"/>
      <c r="U16" s="51">
        <f>G16*15*86.4</f>
        <v>184121.39</v>
      </c>
      <c r="V16" s="50"/>
      <c r="W16" s="51">
        <f>G16*15*86.4</f>
        <v>184121.39</v>
      </c>
      <c r="X16" s="50"/>
      <c r="Y16" s="49"/>
      <c r="Z16" s="50"/>
      <c r="AA16" s="49"/>
      <c r="AB16" s="50"/>
      <c r="AC16" s="49"/>
      <c r="AD16" s="53"/>
      <c r="AE16" s="52"/>
      <c r="AF16" s="47"/>
      <c r="AG16" s="66">
        <f>F16*H16</f>
        <v>391.47</v>
      </c>
      <c r="AH16" s="62">
        <f t="shared" si="6"/>
        <v>552364.17000000004</v>
      </c>
    </row>
    <row r="17" spans="1:34" ht="89.25" customHeight="1" x14ac:dyDescent="0.25">
      <c r="A17" s="30">
        <f t="shared" si="4"/>
        <v>11</v>
      </c>
      <c r="B17" s="81" t="s">
        <v>46</v>
      </c>
      <c r="C17" s="24"/>
      <c r="D17" s="24"/>
      <c r="E17" s="24"/>
      <c r="F17" s="24"/>
      <c r="G17" s="24"/>
      <c r="H17" s="24"/>
      <c r="I17" s="82" t="s">
        <v>47</v>
      </c>
      <c r="J17" s="91" t="s">
        <v>48</v>
      </c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3"/>
      <c r="AF17" s="82" t="s">
        <v>47</v>
      </c>
      <c r="AG17" s="70"/>
      <c r="AH17" s="71"/>
    </row>
    <row r="18" spans="1:34" ht="33" x14ac:dyDescent="0.25">
      <c r="A18" s="30">
        <f t="shared" si="4"/>
        <v>12</v>
      </c>
      <c r="B18" s="54" t="s">
        <v>30</v>
      </c>
      <c r="C18" s="44"/>
      <c r="D18" s="44"/>
      <c r="E18" s="44"/>
      <c r="F18" s="44"/>
      <c r="G18" s="45"/>
      <c r="H18" s="45"/>
      <c r="I18" s="64">
        <f>I7+I8+I9+I10+I11+I12+I13+I14+I15+I16</f>
        <v>0</v>
      </c>
      <c r="J18" s="63">
        <f>J7+J8+J9+J10+J11+J12+J13+J14+J15+J16</f>
        <v>0</v>
      </c>
      <c r="K18" s="64">
        <f>K7+K8+K9+K10+K11+K12+K13+K14+K15+K16</f>
        <v>0</v>
      </c>
      <c r="L18" s="63">
        <f>L7+L8+L9+L10+L11+L12+L13+L14+L15+L16</f>
        <v>0</v>
      </c>
      <c r="M18" s="64">
        <f t="shared" ref="M18:AF18" si="7">M7+M8+M9+M10+M11+M12+M13+M14+M15+M16</f>
        <v>0</v>
      </c>
      <c r="N18" s="63">
        <f t="shared" si="7"/>
        <v>0</v>
      </c>
      <c r="O18" s="64">
        <f t="shared" si="7"/>
        <v>330145.78000000003</v>
      </c>
      <c r="P18" s="63">
        <f t="shared" si="7"/>
        <v>74558.890000000014</v>
      </c>
      <c r="Q18" s="64">
        <f t="shared" si="7"/>
        <v>388531.11000000004</v>
      </c>
      <c r="R18" s="63">
        <f t="shared" si="7"/>
        <v>33315.360000000001</v>
      </c>
      <c r="S18" s="64">
        <f t="shared" si="7"/>
        <v>794094.84000000008</v>
      </c>
      <c r="T18" s="63">
        <f t="shared" si="7"/>
        <v>31233.149999999998</v>
      </c>
      <c r="U18" s="64">
        <f t="shared" si="7"/>
        <v>794094.84000000008</v>
      </c>
      <c r="V18" s="63">
        <f t="shared" si="7"/>
        <v>33315.360000000001</v>
      </c>
      <c r="W18" s="64">
        <f t="shared" si="7"/>
        <v>463949.06000000006</v>
      </c>
      <c r="X18" s="63">
        <f t="shared" si="7"/>
        <v>33315.360000000001</v>
      </c>
      <c r="Y18" s="64">
        <f t="shared" si="7"/>
        <v>41243.530000000006</v>
      </c>
      <c r="Z18" s="63">
        <f t="shared" si="7"/>
        <v>0</v>
      </c>
      <c r="AA18" s="64">
        <f t="shared" si="7"/>
        <v>0</v>
      </c>
      <c r="AB18" s="63">
        <f t="shared" si="7"/>
        <v>0</v>
      </c>
      <c r="AC18" s="64">
        <f t="shared" si="7"/>
        <v>0</v>
      </c>
      <c r="AD18" s="63">
        <f t="shared" si="7"/>
        <v>0</v>
      </c>
      <c r="AE18" s="64">
        <f t="shared" si="7"/>
        <v>0</v>
      </c>
      <c r="AF18" s="63">
        <f t="shared" si="7"/>
        <v>0</v>
      </c>
      <c r="AG18" s="64">
        <f>AG7+AG8+AG9+AG10+AG11+AG12+AG13+AG14+AG15+AG16</f>
        <v>2155.5600000000004</v>
      </c>
      <c r="AH18" s="63">
        <f>I18+J18+K18+L18+M18+N18+O18+P18+Q18+R18+S18+T18+U18+V18+W18+X18+Y18+Z18+AA18+AB18+AC18+AD18+AE18+AF18</f>
        <v>3017797.2799999993</v>
      </c>
    </row>
    <row r="19" spans="1:34" x14ac:dyDescent="0.25">
      <c r="A19" s="30">
        <f t="shared" si="4"/>
        <v>13</v>
      </c>
      <c r="B19" s="32" t="s">
        <v>31</v>
      </c>
      <c r="C19" s="24"/>
      <c r="D19" s="24"/>
      <c r="E19" s="24"/>
      <c r="F19" s="24"/>
      <c r="G19" s="24"/>
      <c r="H19" s="24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18" x14ac:dyDescent="0.25">
      <c r="A20" s="30">
        <f t="shared" si="4"/>
        <v>14</v>
      </c>
      <c r="B20" s="32" t="s">
        <v>32</v>
      </c>
      <c r="C20" s="23"/>
      <c r="D20" s="23"/>
      <c r="E20" s="23"/>
      <c r="F20" s="23"/>
      <c r="G20" s="26"/>
      <c r="H20" s="26"/>
      <c r="I20" s="67">
        <v>0.9</v>
      </c>
      <c r="J20" s="68">
        <f>I20</f>
        <v>0.9</v>
      </c>
      <c r="K20" s="67">
        <v>0.9</v>
      </c>
      <c r="L20" s="68">
        <f t="shared" si="8"/>
        <v>0.9</v>
      </c>
      <c r="M20" s="67">
        <v>0.9</v>
      </c>
      <c r="N20" s="68">
        <f t="shared" si="9"/>
        <v>0.9</v>
      </c>
      <c r="O20" s="67">
        <v>0.9</v>
      </c>
      <c r="P20" s="68">
        <f t="shared" si="10"/>
        <v>0.9</v>
      </c>
      <c r="Q20" s="67">
        <v>0.9</v>
      </c>
      <c r="R20" s="68">
        <f t="shared" si="11"/>
        <v>0.9</v>
      </c>
      <c r="S20" s="67">
        <v>0.9</v>
      </c>
      <c r="T20" s="68">
        <f t="shared" si="12"/>
        <v>0.9</v>
      </c>
      <c r="U20" s="67">
        <v>0.9</v>
      </c>
      <c r="V20" s="68">
        <f t="shared" si="13"/>
        <v>0.9</v>
      </c>
      <c r="W20" s="67">
        <v>0.9</v>
      </c>
      <c r="X20" s="68">
        <f t="shared" si="14"/>
        <v>0.9</v>
      </c>
      <c r="Y20" s="67">
        <v>0.9</v>
      </c>
      <c r="Z20" s="68">
        <f t="shared" si="15"/>
        <v>0.9</v>
      </c>
      <c r="AA20" s="67">
        <v>0.9</v>
      </c>
      <c r="AB20" s="68">
        <f t="shared" si="16"/>
        <v>0.9</v>
      </c>
      <c r="AC20" s="67">
        <v>0.9</v>
      </c>
      <c r="AD20" s="68">
        <f t="shared" si="17"/>
        <v>0.9</v>
      </c>
      <c r="AE20" s="67">
        <v>0.9</v>
      </c>
      <c r="AF20" s="68">
        <f t="shared" si="18"/>
        <v>0.9</v>
      </c>
      <c r="AG20" s="7"/>
      <c r="AH20" s="8"/>
    </row>
    <row r="21" spans="1:34" x14ac:dyDescent="0.25">
      <c r="A21" s="30">
        <f t="shared" si="4"/>
        <v>15</v>
      </c>
      <c r="B21" s="32" t="s">
        <v>33</v>
      </c>
      <c r="C21" s="24"/>
      <c r="D21" s="24"/>
      <c r="E21" s="24"/>
      <c r="F21" s="24"/>
      <c r="G21" s="24"/>
      <c r="H21" s="24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0" x14ac:dyDescent="0.25">
      <c r="A22" s="30">
        <f t="shared" si="4"/>
        <v>16</v>
      </c>
      <c r="B22" s="32" t="s">
        <v>34</v>
      </c>
      <c r="C22" s="24"/>
      <c r="D22" s="24"/>
      <c r="E22" s="24"/>
      <c r="F22" s="24"/>
      <c r="G22" s="24"/>
      <c r="H22" s="24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x14ac:dyDescent="0.25">
      <c r="A23" s="30">
        <f t="shared" si="4"/>
        <v>17</v>
      </c>
      <c r="B23" s="32" t="s">
        <v>35</v>
      </c>
      <c r="C23" s="24"/>
      <c r="D23" s="24"/>
      <c r="E23" s="24"/>
      <c r="F23" s="24"/>
      <c r="G23" s="24"/>
      <c r="H23" s="24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3" customHeight="1" x14ac:dyDescent="0.25">
      <c r="A24" s="30">
        <f t="shared" si="4"/>
        <v>18</v>
      </c>
      <c r="B24" s="72" t="s">
        <v>49</v>
      </c>
      <c r="C24" s="24"/>
      <c r="D24" s="23"/>
      <c r="E24" s="24"/>
      <c r="F24" s="24"/>
      <c r="G24" s="24"/>
      <c r="H24" s="24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85" t="s">
        <v>57</v>
      </c>
      <c r="AH24" s="86"/>
    </row>
    <row r="25" spans="1:34" ht="33" x14ac:dyDescent="0.25">
      <c r="A25" s="30">
        <f t="shared" si="4"/>
        <v>19</v>
      </c>
      <c r="B25" s="72" t="s">
        <v>50</v>
      </c>
      <c r="C25" s="24"/>
      <c r="D25" s="23"/>
      <c r="E25" s="24"/>
      <c r="F25" s="24"/>
      <c r="G25" s="24"/>
      <c r="H25" s="24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4"/>
      <c r="AH25" s="88"/>
    </row>
    <row r="26" spans="1:34" ht="33" x14ac:dyDescent="0.25">
      <c r="A26" s="30">
        <f t="shared" si="4"/>
        <v>20</v>
      </c>
      <c r="B26" s="72" t="s">
        <v>51</v>
      </c>
      <c r="C26" s="24"/>
      <c r="D26" s="23"/>
      <c r="E26" s="24"/>
      <c r="F26" s="24"/>
      <c r="G26" s="24"/>
      <c r="H26" s="24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89"/>
      <c r="AH26" s="90"/>
    </row>
    <row r="27" spans="1:34" ht="33" x14ac:dyDescent="0.25">
      <c r="A27" s="30">
        <f t="shared" si="4"/>
        <v>21</v>
      </c>
      <c r="B27" s="32" t="s">
        <v>36</v>
      </c>
      <c r="C27" s="24"/>
      <c r="D27" s="23"/>
      <c r="E27" s="24"/>
      <c r="F27" s="24"/>
      <c r="G27" s="24"/>
      <c r="H27" s="24"/>
      <c r="I27" s="4">
        <f>I18/I23</f>
        <v>0</v>
      </c>
      <c r="J27" s="5">
        <f>J18/J23</f>
        <v>0</v>
      </c>
      <c r="K27" s="4">
        <f t="shared" ref="K27:AE27" si="20">K18/K23</f>
        <v>0</v>
      </c>
      <c r="L27" s="5">
        <f t="shared" si="20"/>
        <v>0</v>
      </c>
      <c r="M27" s="4">
        <f t="shared" si="20"/>
        <v>0</v>
      </c>
      <c r="N27" s="5">
        <f t="shared" si="20"/>
        <v>0</v>
      </c>
      <c r="O27" s="4">
        <f>O18/O23</f>
        <v>577728.39506172854</v>
      </c>
      <c r="P27" s="5">
        <f t="shared" si="20"/>
        <v>130472.02316892847</v>
      </c>
      <c r="Q27" s="4">
        <f t="shared" si="20"/>
        <v>679897.99721762887</v>
      </c>
      <c r="R27" s="5">
        <f t="shared" si="20"/>
        <v>58299.183662755604</v>
      </c>
      <c r="S27" s="4">
        <f t="shared" si="20"/>
        <v>1389601.7009213327</v>
      </c>
      <c r="T27" s="5">
        <f t="shared" si="20"/>
        <v>54655.484683833376</v>
      </c>
      <c r="U27" s="4">
        <f t="shared" si="20"/>
        <v>1389601.7009213327</v>
      </c>
      <c r="V27" s="5">
        <f t="shared" si="20"/>
        <v>58299.183662755604</v>
      </c>
      <c r="W27" s="4">
        <f t="shared" si="20"/>
        <v>811873.30585960415</v>
      </c>
      <c r="X27" s="5">
        <f t="shared" si="20"/>
        <v>58299.183662755604</v>
      </c>
      <c r="Y27" s="4">
        <f t="shared" si="20"/>
        <v>72172.839506172852</v>
      </c>
      <c r="Z27" s="5">
        <f t="shared" si="20"/>
        <v>0</v>
      </c>
      <c r="AA27" s="4">
        <f t="shared" si="20"/>
        <v>0</v>
      </c>
      <c r="AB27" s="5">
        <f t="shared" si="20"/>
        <v>0</v>
      </c>
      <c r="AC27" s="4">
        <f t="shared" si="20"/>
        <v>0</v>
      </c>
      <c r="AD27" s="5">
        <f t="shared" si="20"/>
        <v>0</v>
      </c>
      <c r="AE27" s="4">
        <f t="shared" si="20"/>
        <v>0</v>
      </c>
      <c r="AF27" s="5">
        <f>AF18/AF23</f>
        <v>0</v>
      </c>
      <c r="AG27" s="4"/>
      <c r="AH27" s="5">
        <f>I27+J27+K27+L27+M27+N27+O27+P27+Q27+R27+S27+T27+U27+V27+W27+X27+Y27+Z27+AA27+AB27+AC27+AD27+AE27+AF27</f>
        <v>5280900.9983288283</v>
      </c>
    </row>
    <row r="28" spans="1:34" ht="30.75" thickBot="1" x14ac:dyDescent="0.3">
      <c r="A28" s="30">
        <f t="shared" si="4"/>
        <v>22</v>
      </c>
      <c r="B28" s="33" t="s">
        <v>37</v>
      </c>
      <c r="C28" s="25"/>
      <c r="D28" s="25"/>
      <c r="E28" s="25"/>
      <c r="F28" s="25"/>
      <c r="G28" s="25"/>
      <c r="H28" s="25"/>
      <c r="I28" s="69">
        <f>I27/(15*86400)</f>
        <v>0</v>
      </c>
      <c r="J28" s="42">
        <f>J27/(15*86400)</f>
        <v>0</v>
      </c>
      <c r="K28" s="69">
        <f t="shared" ref="K28:AF28" si="21">K27/(15*86400)</f>
        <v>0</v>
      </c>
      <c r="L28" s="42">
        <f t="shared" si="21"/>
        <v>0</v>
      </c>
      <c r="M28" s="69">
        <f t="shared" si="21"/>
        <v>0</v>
      </c>
      <c r="N28" s="42">
        <f t="shared" si="21"/>
        <v>0</v>
      </c>
      <c r="O28" s="69">
        <f t="shared" si="21"/>
        <v>0.44577808260935847</v>
      </c>
      <c r="P28" s="42">
        <f t="shared" si="21"/>
        <v>0.10067285738343246</v>
      </c>
      <c r="Q28" s="69">
        <f t="shared" si="21"/>
        <v>0.52461265217409636</v>
      </c>
      <c r="R28" s="42">
        <f t="shared" si="21"/>
        <v>4.4983938011385498E-2</v>
      </c>
      <c r="S28" s="69">
        <f t="shared" si="21"/>
        <v>1.0722235346615221</v>
      </c>
      <c r="T28" s="42">
        <f t="shared" si="21"/>
        <v>4.21724418856739E-2</v>
      </c>
      <c r="U28" s="69">
        <f t="shared" si="21"/>
        <v>1.0722235346615221</v>
      </c>
      <c r="V28" s="42">
        <f t="shared" si="21"/>
        <v>4.4983938011385498E-2</v>
      </c>
      <c r="W28" s="69">
        <f t="shared" si="21"/>
        <v>0.62644545205216373</v>
      </c>
      <c r="X28" s="42">
        <f t="shared" si="21"/>
        <v>4.4983938011385498E-2</v>
      </c>
      <c r="Y28" s="69">
        <f t="shared" si="21"/>
        <v>5.5688919372046952E-2</v>
      </c>
      <c r="Z28" s="42">
        <f t="shared" si="21"/>
        <v>0</v>
      </c>
      <c r="AA28" s="69">
        <f t="shared" si="21"/>
        <v>0</v>
      </c>
      <c r="AB28" s="42">
        <f t="shared" si="21"/>
        <v>0</v>
      </c>
      <c r="AC28" s="69">
        <f t="shared" si="21"/>
        <v>0</v>
      </c>
      <c r="AD28" s="42">
        <f t="shared" si="21"/>
        <v>0</v>
      </c>
      <c r="AE28" s="69">
        <f t="shared" si="21"/>
        <v>0</v>
      </c>
      <c r="AF28" s="42">
        <f t="shared" si="21"/>
        <v>0</v>
      </c>
      <c r="AG28" s="69"/>
      <c r="AH28" s="42"/>
    </row>
  </sheetData>
  <mergeCells count="26">
    <mergeCell ref="M4:N4"/>
    <mergeCell ref="AC4:AD4"/>
    <mergeCell ref="AE4:AF4"/>
    <mergeCell ref="AG4:AH4"/>
    <mergeCell ref="Q4:R4"/>
    <mergeCell ref="S4:T4"/>
    <mergeCell ref="U4:V4"/>
    <mergeCell ref="W4:X4"/>
    <mergeCell ref="Y4:Z4"/>
    <mergeCell ref="AA4:AB4"/>
    <mergeCell ref="AG24:AH26"/>
    <mergeCell ref="J17:AE17"/>
    <mergeCell ref="O4:P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ზედა არხი</vt:lpstr>
      <vt:lpstr>იმირასანის არხი</vt:lpstr>
      <vt:lpstr>კაზრეთის არხი</vt:lpstr>
      <vt:lpstr>დმანისი-განთიადის არხი</vt:lpstr>
      <vt:lpstr>არახლო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Vazha Gvelesiani</cp:lastModifiedBy>
  <cp:lastPrinted>2024-10-22T14:48:37Z</cp:lastPrinted>
  <dcterms:created xsi:type="dcterms:W3CDTF">2015-06-05T18:17:20Z</dcterms:created>
  <dcterms:modified xsi:type="dcterms:W3CDTF">2025-12-30T06:39:32Z</dcterms:modified>
</cp:coreProperties>
</file>