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tamar.ebralidze\Desktop\ბრძ_2025\ბრძანება - წყლის მიწოდების რეჟიმები (2025)\New folder\2025 წლის საირიგაციო წყლის რეჟიმები\ქვემო ქართლი\"/>
    </mc:Choice>
  </mc:AlternateContent>
  <xr:revisionPtr revIDLastSave="0" documentId="13_ncr:1_{1CD002F9-5B4E-4401-90B2-761D8A1D41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ხრამის ს.ს." sheetId="29" r:id="rId1"/>
    <sheet name="აღმაშენებლის ს.ს." sheetId="24" r:id="rId2"/>
    <sheet name="ვაზიანის ს.ს." sheetId="26" r:id="rId3"/>
    <sheet name="წმინდა გიორგის ს.ს" sheetId="28" r:id="rId4"/>
    <sheet name="იბერიის ს.ს." sheetId="30" r:id="rId5"/>
    <sheet name="ახალი სადახლო" sheetId="32" r:id="rId6"/>
    <sheet name="ბარათანთ არხი" sheetId="34" r:id="rId7"/>
    <sheet name="დებედის არხი" sheetId="36" r:id="rId8"/>
    <sheet name="წმ.ნინოს არხი" sheetId="39" r:id="rId9"/>
    <sheet name="მეგობრობის არხი" sheetId="40" r:id="rId10"/>
    <sheet name="9 აპრილის არხი" sheetId="44" r:id="rId11"/>
    <sheet name="გამარჯვების არხი " sheetId="35" r:id="rId12"/>
    <sheet name="ლეჟბადინი-მუღანლო სატ." sheetId="37" r:id="rId13"/>
    <sheet name="ქეშალოს სატ." sheetId="38" r:id="rId14"/>
    <sheet name="ლეჟბადინის სატ." sheetId="4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23" i="45" l="1"/>
  <c r="AC23" i="45"/>
  <c r="AA23" i="45"/>
  <c r="Y23" i="45"/>
  <c r="W23" i="45"/>
  <c r="U23" i="45"/>
  <c r="S23" i="45"/>
  <c r="Q23" i="45"/>
  <c r="O23" i="45"/>
  <c r="M23" i="45"/>
  <c r="K23" i="45"/>
  <c r="I23" i="45"/>
  <c r="AF22" i="45"/>
  <c r="AD22" i="45"/>
  <c r="AB22" i="45"/>
  <c r="Z22" i="45"/>
  <c r="X22" i="45"/>
  <c r="V22" i="45"/>
  <c r="T22" i="45"/>
  <c r="R22" i="45"/>
  <c r="P22" i="45"/>
  <c r="N22" i="45"/>
  <c r="L22" i="45"/>
  <c r="J22" i="45"/>
  <c r="AF21" i="45"/>
  <c r="AD21" i="45"/>
  <c r="AB21" i="45"/>
  <c r="Z21" i="45"/>
  <c r="X21" i="45"/>
  <c r="V21" i="45"/>
  <c r="T21" i="45"/>
  <c r="R21" i="45"/>
  <c r="P21" i="45"/>
  <c r="N21" i="45"/>
  <c r="L21" i="45"/>
  <c r="J21" i="45"/>
  <c r="AF20" i="45"/>
  <c r="AD20" i="45"/>
  <c r="AB20" i="45"/>
  <c r="Z20" i="45"/>
  <c r="X20" i="45"/>
  <c r="V20" i="45"/>
  <c r="T20" i="45"/>
  <c r="R20" i="45"/>
  <c r="P20" i="45"/>
  <c r="N20" i="45"/>
  <c r="L20" i="45"/>
  <c r="J20" i="45"/>
  <c r="AF19" i="45"/>
  <c r="AD19" i="45"/>
  <c r="AB19" i="45"/>
  <c r="Z19" i="45"/>
  <c r="X19" i="45"/>
  <c r="V19" i="45"/>
  <c r="T19" i="45"/>
  <c r="R19" i="45"/>
  <c r="P19" i="45"/>
  <c r="N19" i="45"/>
  <c r="L19" i="45"/>
  <c r="J19" i="45"/>
  <c r="AF18" i="45"/>
  <c r="AE18" i="45"/>
  <c r="AD18" i="45"/>
  <c r="AC18" i="45"/>
  <c r="AA18" i="45"/>
  <c r="O18" i="45"/>
  <c r="M18" i="45"/>
  <c r="L18" i="45"/>
  <c r="K18" i="45"/>
  <c r="J18" i="45"/>
  <c r="I18" i="45"/>
  <c r="AG17" i="45"/>
  <c r="D17" i="45"/>
  <c r="E17" i="45" s="1"/>
  <c r="G17" i="45" s="1"/>
  <c r="AG16" i="45"/>
  <c r="D16" i="45"/>
  <c r="E16" i="45" s="1"/>
  <c r="G16" i="45" s="1"/>
  <c r="AG15" i="45"/>
  <c r="D15" i="45"/>
  <c r="E15" i="45" s="1"/>
  <c r="G15" i="45" s="1"/>
  <c r="AG14" i="45"/>
  <c r="D14" i="45"/>
  <c r="E14" i="45" s="1"/>
  <c r="G14" i="45" s="1"/>
  <c r="AG13" i="45"/>
  <c r="D13" i="45"/>
  <c r="E13" i="45" s="1"/>
  <c r="G13" i="45" s="1"/>
  <c r="AG12" i="45"/>
  <c r="D12" i="45"/>
  <c r="E12" i="45" s="1"/>
  <c r="G12" i="45" s="1"/>
  <c r="AG11" i="45"/>
  <c r="D11" i="45"/>
  <c r="E11" i="45" s="1"/>
  <c r="G11" i="45" s="1"/>
  <c r="AG10" i="45"/>
  <c r="D10" i="45"/>
  <c r="E10" i="45" s="1"/>
  <c r="G10" i="45" s="1"/>
  <c r="AG9" i="45"/>
  <c r="D9" i="45"/>
  <c r="E9" i="45" s="1"/>
  <c r="G9" i="45" s="1"/>
  <c r="A9" i="45"/>
  <c r="A10" i="45" s="1"/>
  <c r="A11" i="45" s="1"/>
  <c r="A12" i="45" s="1"/>
  <c r="A13" i="45" s="1"/>
  <c r="A14" i="45" s="1"/>
  <c r="A15" i="45" s="1"/>
  <c r="A16" i="45" s="1"/>
  <c r="A17" i="45" s="1"/>
  <c r="A18" i="45" s="1"/>
  <c r="A19" i="45" s="1"/>
  <c r="A20" i="45" s="1"/>
  <c r="A21" i="45" s="1"/>
  <c r="A22" i="45" s="1"/>
  <c r="A23" i="45" s="1"/>
  <c r="A24" i="45" s="1"/>
  <c r="A25" i="45" s="1"/>
  <c r="AG8" i="45"/>
  <c r="D8" i="45"/>
  <c r="E8" i="45" s="1"/>
  <c r="G8" i="45" s="1"/>
  <c r="B7" i="45"/>
  <c r="C7" i="45" s="1"/>
  <c r="D7" i="45" s="1"/>
  <c r="E7" i="45" s="1"/>
  <c r="F7" i="45" s="1"/>
  <c r="G7" i="45" s="1"/>
  <c r="H7" i="45" s="1"/>
  <c r="I7" i="45" s="1"/>
  <c r="J7" i="45" s="1"/>
  <c r="K7" i="45" s="1"/>
  <c r="L7" i="45" s="1"/>
  <c r="M7" i="45" s="1"/>
  <c r="N7" i="45" s="1"/>
  <c r="O7" i="45" s="1"/>
  <c r="P7" i="45" s="1"/>
  <c r="Q7" i="45" s="1"/>
  <c r="R7" i="45" s="1"/>
  <c r="S7" i="45" s="1"/>
  <c r="T7" i="45" s="1"/>
  <c r="U7" i="45" s="1"/>
  <c r="V7" i="45" s="1"/>
  <c r="W7" i="45" s="1"/>
  <c r="X7" i="45" s="1"/>
  <c r="Y7" i="45" s="1"/>
  <c r="Z7" i="45" s="1"/>
  <c r="AA7" i="45" s="1"/>
  <c r="AB7" i="45" s="1"/>
  <c r="AC7" i="45" s="1"/>
  <c r="AD7" i="45" s="1"/>
  <c r="AE7" i="45" s="1"/>
  <c r="AF7" i="45" s="1"/>
  <c r="AG7" i="45" s="1"/>
  <c r="AH7" i="45" s="1"/>
  <c r="AE23" i="44"/>
  <c r="AC23" i="44"/>
  <c r="AA23" i="44"/>
  <c r="Y23" i="44"/>
  <c r="W23" i="44"/>
  <c r="U23" i="44"/>
  <c r="S23" i="44"/>
  <c r="Q23" i="44"/>
  <c r="O23" i="44"/>
  <c r="M23" i="44"/>
  <c r="K23" i="44"/>
  <c r="I23" i="44"/>
  <c r="AF22" i="44"/>
  <c r="AD22" i="44"/>
  <c r="AB22" i="44"/>
  <c r="Z22" i="44"/>
  <c r="X22" i="44"/>
  <c r="V22" i="44"/>
  <c r="T22" i="44"/>
  <c r="R22" i="44"/>
  <c r="P22" i="44"/>
  <c r="N22" i="44"/>
  <c r="L22" i="44"/>
  <c r="J22" i="44"/>
  <c r="AF21" i="44"/>
  <c r="AD21" i="44"/>
  <c r="AB21" i="44"/>
  <c r="Z21" i="44"/>
  <c r="X21" i="44"/>
  <c r="V21" i="44"/>
  <c r="T21" i="44"/>
  <c r="R21" i="44"/>
  <c r="P21" i="44"/>
  <c r="N21" i="44"/>
  <c r="L21" i="44"/>
  <c r="J21" i="44"/>
  <c r="AF20" i="44"/>
  <c r="AD20" i="44"/>
  <c r="AB20" i="44"/>
  <c r="Z20" i="44"/>
  <c r="X20" i="44"/>
  <c r="V20" i="44"/>
  <c r="T20" i="44"/>
  <c r="R20" i="44"/>
  <c r="P20" i="44"/>
  <c r="N20" i="44"/>
  <c r="L20" i="44"/>
  <c r="J20" i="44"/>
  <c r="AF19" i="44"/>
  <c r="AD19" i="44"/>
  <c r="AB19" i="44"/>
  <c r="Z19" i="44"/>
  <c r="X19" i="44"/>
  <c r="V19" i="44"/>
  <c r="T19" i="44"/>
  <c r="R19" i="44"/>
  <c r="P19" i="44"/>
  <c r="N19" i="44"/>
  <c r="L19" i="44"/>
  <c r="J19" i="44"/>
  <c r="AF18" i="44"/>
  <c r="AE18" i="44"/>
  <c r="AD18" i="44"/>
  <c r="AC18" i="44"/>
  <c r="AA18" i="44"/>
  <c r="O18" i="44"/>
  <c r="M18" i="44"/>
  <c r="L18" i="44"/>
  <c r="K18" i="44"/>
  <c r="J18" i="44"/>
  <c r="I18" i="44"/>
  <c r="AG17" i="44"/>
  <c r="D17" i="44"/>
  <c r="E17" i="44" s="1"/>
  <c r="G17" i="44" s="1"/>
  <c r="AG16" i="44"/>
  <c r="D16" i="44"/>
  <c r="E16" i="44" s="1"/>
  <c r="G16" i="44" s="1"/>
  <c r="AG15" i="44"/>
  <c r="D15" i="44"/>
  <c r="E15" i="44" s="1"/>
  <c r="G15" i="44" s="1"/>
  <c r="AG14" i="44"/>
  <c r="D14" i="44"/>
  <c r="E14" i="44" s="1"/>
  <c r="G14" i="44" s="1"/>
  <c r="AG13" i="44"/>
  <c r="D13" i="44"/>
  <c r="E13" i="44" s="1"/>
  <c r="G13" i="44" s="1"/>
  <c r="AG12" i="44"/>
  <c r="D12" i="44"/>
  <c r="E12" i="44" s="1"/>
  <c r="G12" i="44" s="1"/>
  <c r="AG11" i="44"/>
  <c r="D11" i="44"/>
  <c r="E11" i="44" s="1"/>
  <c r="G11" i="44" s="1"/>
  <c r="AG10" i="44"/>
  <c r="D10" i="44"/>
  <c r="E10" i="44" s="1"/>
  <c r="G10" i="44" s="1"/>
  <c r="AG9" i="44"/>
  <c r="D9" i="44"/>
  <c r="E9" i="44" s="1"/>
  <c r="G9" i="44" s="1"/>
  <c r="A9" i="44"/>
  <c r="A10" i="44" s="1"/>
  <c r="A11" i="44" s="1"/>
  <c r="A12" i="44" s="1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G8" i="44"/>
  <c r="D8" i="44"/>
  <c r="E8" i="44" s="1"/>
  <c r="G8" i="44" s="1"/>
  <c r="B7" i="44"/>
  <c r="C7" i="44" s="1"/>
  <c r="D7" i="44" s="1"/>
  <c r="E7" i="44" s="1"/>
  <c r="F7" i="44" s="1"/>
  <c r="G7" i="44" s="1"/>
  <c r="H7" i="44" s="1"/>
  <c r="I7" i="44" s="1"/>
  <c r="J7" i="44" s="1"/>
  <c r="K7" i="44" s="1"/>
  <c r="L7" i="44" s="1"/>
  <c r="M7" i="44" s="1"/>
  <c r="N7" i="44" s="1"/>
  <c r="O7" i="44" s="1"/>
  <c r="P7" i="44" s="1"/>
  <c r="Q7" i="44" s="1"/>
  <c r="R7" i="44" s="1"/>
  <c r="S7" i="44" s="1"/>
  <c r="T7" i="44" s="1"/>
  <c r="U7" i="44" s="1"/>
  <c r="V7" i="44" s="1"/>
  <c r="W7" i="44" s="1"/>
  <c r="X7" i="44" s="1"/>
  <c r="Y7" i="44" s="1"/>
  <c r="Z7" i="44" s="1"/>
  <c r="AA7" i="44" s="1"/>
  <c r="AB7" i="44" s="1"/>
  <c r="AC7" i="44" s="1"/>
  <c r="AD7" i="44" s="1"/>
  <c r="AE7" i="44" s="1"/>
  <c r="AF7" i="44" s="1"/>
  <c r="AG7" i="44" s="1"/>
  <c r="AH7" i="44" s="1"/>
  <c r="AE23" i="40"/>
  <c r="AC23" i="40"/>
  <c r="AA23" i="40"/>
  <c r="Y23" i="40"/>
  <c r="W23" i="40"/>
  <c r="U23" i="40"/>
  <c r="S23" i="40"/>
  <c r="Q23" i="40"/>
  <c r="O23" i="40"/>
  <c r="M23" i="40"/>
  <c r="K23" i="40"/>
  <c r="I23" i="40"/>
  <c r="AF22" i="40"/>
  <c r="AD22" i="40"/>
  <c r="AB22" i="40"/>
  <c r="Z22" i="40"/>
  <c r="X22" i="40"/>
  <c r="V22" i="40"/>
  <c r="T22" i="40"/>
  <c r="R22" i="40"/>
  <c r="P22" i="40"/>
  <c r="N22" i="40"/>
  <c r="L22" i="40"/>
  <c r="J22" i="40"/>
  <c r="AF21" i="40"/>
  <c r="AD21" i="40"/>
  <c r="AB21" i="40"/>
  <c r="Z21" i="40"/>
  <c r="X21" i="40"/>
  <c r="V21" i="40"/>
  <c r="T21" i="40"/>
  <c r="R21" i="40"/>
  <c r="P21" i="40"/>
  <c r="N21" i="40"/>
  <c r="L21" i="40"/>
  <c r="J21" i="40"/>
  <c r="AF20" i="40"/>
  <c r="AD20" i="40"/>
  <c r="AB20" i="40"/>
  <c r="Z20" i="40"/>
  <c r="X20" i="40"/>
  <c r="V20" i="40"/>
  <c r="T20" i="40"/>
  <c r="R20" i="40"/>
  <c r="P20" i="40"/>
  <c r="N20" i="40"/>
  <c r="L20" i="40"/>
  <c r="J20" i="40"/>
  <c r="AF19" i="40"/>
  <c r="AD19" i="40"/>
  <c r="AB19" i="40"/>
  <c r="Z19" i="40"/>
  <c r="X19" i="40"/>
  <c r="V19" i="40"/>
  <c r="T19" i="40"/>
  <c r="R19" i="40"/>
  <c r="P19" i="40"/>
  <c r="N19" i="40"/>
  <c r="L19" i="40"/>
  <c r="J19" i="40"/>
  <c r="AF18" i="40"/>
  <c r="AE18" i="40"/>
  <c r="AD18" i="40"/>
  <c r="AC18" i="40"/>
  <c r="AA18" i="40"/>
  <c r="O18" i="40"/>
  <c r="M18" i="40"/>
  <c r="L18" i="40"/>
  <c r="K18" i="40"/>
  <c r="J18" i="40"/>
  <c r="I18" i="40"/>
  <c r="AG17" i="40"/>
  <c r="D17" i="40"/>
  <c r="E17" i="40" s="1"/>
  <c r="G17" i="40" s="1"/>
  <c r="AG16" i="40"/>
  <c r="D16" i="40"/>
  <c r="E16" i="40" s="1"/>
  <c r="G16" i="40" s="1"/>
  <c r="AG15" i="40"/>
  <c r="D15" i="40"/>
  <c r="E15" i="40" s="1"/>
  <c r="G15" i="40" s="1"/>
  <c r="AG14" i="40"/>
  <c r="D14" i="40"/>
  <c r="E14" i="40" s="1"/>
  <c r="G14" i="40" s="1"/>
  <c r="AG13" i="40"/>
  <c r="D13" i="40"/>
  <c r="E13" i="40" s="1"/>
  <c r="G13" i="40" s="1"/>
  <c r="AG12" i="40"/>
  <c r="D12" i="40"/>
  <c r="E12" i="40" s="1"/>
  <c r="G12" i="40" s="1"/>
  <c r="AG11" i="40"/>
  <c r="D11" i="40"/>
  <c r="E11" i="40" s="1"/>
  <c r="G11" i="40" s="1"/>
  <c r="AG10" i="40"/>
  <c r="D10" i="40"/>
  <c r="E10" i="40" s="1"/>
  <c r="G10" i="40" s="1"/>
  <c r="AG9" i="40"/>
  <c r="D9" i="40"/>
  <c r="E9" i="40" s="1"/>
  <c r="G9" i="40" s="1"/>
  <c r="A9" i="40"/>
  <c r="A10" i="40" s="1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G8" i="40"/>
  <c r="D8" i="40"/>
  <c r="E8" i="40" s="1"/>
  <c r="G8" i="40" s="1"/>
  <c r="B7" i="40"/>
  <c r="C7" i="40" s="1"/>
  <c r="D7" i="40" s="1"/>
  <c r="E7" i="40" s="1"/>
  <c r="F7" i="40" s="1"/>
  <c r="G7" i="40" s="1"/>
  <c r="H7" i="40" s="1"/>
  <c r="I7" i="40" s="1"/>
  <c r="J7" i="40" s="1"/>
  <c r="K7" i="40" s="1"/>
  <c r="L7" i="40" s="1"/>
  <c r="M7" i="40" s="1"/>
  <c r="N7" i="40" s="1"/>
  <c r="O7" i="40" s="1"/>
  <c r="P7" i="40" s="1"/>
  <c r="Q7" i="40" s="1"/>
  <c r="R7" i="40" s="1"/>
  <c r="S7" i="40" s="1"/>
  <c r="T7" i="40" s="1"/>
  <c r="U7" i="40" s="1"/>
  <c r="V7" i="40" s="1"/>
  <c r="W7" i="40" s="1"/>
  <c r="X7" i="40" s="1"/>
  <c r="Y7" i="40" s="1"/>
  <c r="Z7" i="40" s="1"/>
  <c r="AA7" i="40" s="1"/>
  <c r="AB7" i="40" s="1"/>
  <c r="AC7" i="40" s="1"/>
  <c r="AD7" i="40" s="1"/>
  <c r="AE7" i="40" s="1"/>
  <c r="AF7" i="40" s="1"/>
  <c r="AG7" i="40" s="1"/>
  <c r="AH7" i="40" s="1"/>
  <c r="AE23" i="39"/>
  <c r="AC23" i="39"/>
  <c r="AA23" i="39"/>
  <c r="Y23" i="39"/>
  <c r="W23" i="39"/>
  <c r="U23" i="39"/>
  <c r="S23" i="39"/>
  <c r="Q23" i="39"/>
  <c r="O23" i="39"/>
  <c r="M23" i="39"/>
  <c r="K23" i="39"/>
  <c r="I23" i="39"/>
  <c r="AF22" i="39"/>
  <c r="AD22" i="39"/>
  <c r="AB22" i="39"/>
  <c r="Z22" i="39"/>
  <c r="X22" i="39"/>
  <c r="V22" i="39"/>
  <c r="T22" i="39"/>
  <c r="R22" i="39"/>
  <c r="P22" i="39"/>
  <c r="N22" i="39"/>
  <c r="L22" i="39"/>
  <c r="J22" i="39"/>
  <c r="AF21" i="39"/>
  <c r="AD21" i="39"/>
  <c r="AB21" i="39"/>
  <c r="Z21" i="39"/>
  <c r="X21" i="39"/>
  <c r="V21" i="39"/>
  <c r="T21" i="39"/>
  <c r="R21" i="39"/>
  <c r="P21" i="39"/>
  <c r="N21" i="39"/>
  <c r="L21" i="39"/>
  <c r="J21" i="39"/>
  <c r="AF20" i="39"/>
  <c r="AD20" i="39"/>
  <c r="AB20" i="39"/>
  <c r="Z20" i="39"/>
  <c r="X20" i="39"/>
  <c r="V20" i="39"/>
  <c r="T20" i="39"/>
  <c r="R20" i="39"/>
  <c r="P20" i="39"/>
  <c r="N20" i="39"/>
  <c r="L20" i="39"/>
  <c r="J20" i="39"/>
  <c r="AF19" i="39"/>
  <c r="AD19" i="39"/>
  <c r="AB19" i="39"/>
  <c r="Z19" i="39"/>
  <c r="X19" i="39"/>
  <c r="V19" i="39"/>
  <c r="T19" i="39"/>
  <c r="R19" i="39"/>
  <c r="P19" i="39"/>
  <c r="N19" i="39"/>
  <c r="L19" i="39"/>
  <c r="J19" i="39"/>
  <c r="AF18" i="39"/>
  <c r="AE18" i="39"/>
  <c r="AD18" i="39"/>
  <c r="AC18" i="39"/>
  <c r="AA18" i="39"/>
  <c r="O18" i="39"/>
  <c r="M18" i="39"/>
  <c r="L18" i="39"/>
  <c r="K18" i="39"/>
  <c r="J18" i="39"/>
  <c r="I18" i="39"/>
  <c r="AG17" i="39"/>
  <c r="D17" i="39"/>
  <c r="E17" i="39" s="1"/>
  <c r="G17" i="39" s="1"/>
  <c r="AG16" i="39"/>
  <c r="D16" i="39"/>
  <c r="E16" i="39" s="1"/>
  <c r="G16" i="39" s="1"/>
  <c r="AG15" i="39"/>
  <c r="D15" i="39"/>
  <c r="E15" i="39" s="1"/>
  <c r="G15" i="39" s="1"/>
  <c r="AG14" i="39"/>
  <c r="D14" i="39"/>
  <c r="E14" i="39" s="1"/>
  <c r="G14" i="39" s="1"/>
  <c r="AG13" i="39"/>
  <c r="D13" i="39"/>
  <c r="E13" i="39" s="1"/>
  <c r="G13" i="39" s="1"/>
  <c r="AG12" i="39"/>
  <c r="D12" i="39"/>
  <c r="E12" i="39" s="1"/>
  <c r="G12" i="39" s="1"/>
  <c r="AG11" i="39"/>
  <c r="D11" i="39"/>
  <c r="E11" i="39" s="1"/>
  <c r="G11" i="39" s="1"/>
  <c r="AG10" i="39"/>
  <c r="D10" i="39"/>
  <c r="E10" i="39" s="1"/>
  <c r="G10" i="39" s="1"/>
  <c r="AG9" i="39"/>
  <c r="D9" i="39"/>
  <c r="E9" i="39" s="1"/>
  <c r="G9" i="39" s="1"/>
  <c r="A9" i="39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G8" i="39"/>
  <c r="D8" i="39"/>
  <c r="E8" i="39" s="1"/>
  <c r="G8" i="39" s="1"/>
  <c r="B7" i="39"/>
  <c r="C7" i="39" s="1"/>
  <c r="D7" i="39" s="1"/>
  <c r="E7" i="39" s="1"/>
  <c r="F7" i="39" s="1"/>
  <c r="G7" i="39" s="1"/>
  <c r="H7" i="39" s="1"/>
  <c r="I7" i="39" s="1"/>
  <c r="J7" i="39" s="1"/>
  <c r="K7" i="39" s="1"/>
  <c r="L7" i="39" s="1"/>
  <c r="M7" i="39" s="1"/>
  <c r="N7" i="39" s="1"/>
  <c r="O7" i="39" s="1"/>
  <c r="P7" i="39" s="1"/>
  <c r="Q7" i="39" s="1"/>
  <c r="R7" i="39" s="1"/>
  <c r="S7" i="39" s="1"/>
  <c r="T7" i="39" s="1"/>
  <c r="U7" i="39" s="1"/>
  <c r="V7" i="39" s="1"/>
  <c r="W7" i="39" s="1"/>
  <c r="X7" i="39" s="1"/>
  <c r="Y7" i="39" s="1"/>
  <c r="Z7" i="39" s="1"/>
  <c r="AA7" i="39" s="1"/>
  <c r="AB7" i="39" s="1"/>
  <c r="AC7" i="39" s="1"/>
  <c r="AD7" i="39" s="1"/>
  <c r="AE7" i="39" s="1"/>
  <c r="AF7" i="39" s="1"/>
  <c r="AG7" i="39" s="1"/>
  <c r="AH7" i="39" s="1"/>
  <c r="AE23" i="38"/>
  <c r="AC23" i="38"/>
  <c r="AA23" i="38"/>
  <c r="Y23" i="38"/>
  <c r="W23" i="38"/>
  <c r="U23" i="38"/>
  <c r="S23" i="38"/>
  <c r="Q23" i="38"/>
  <c r="O23" i="38"/>
  <c r="M23" i="38"/>
  <c r="K23" i="38"/>
  <c r="I23" i="38"/>
  <c r="AF22" i="38"/>
  <c r="AD22" i="38"/>
  <c r="AB22" i="38"/>
  <c r="Z22" i="38"/>
  <c r="X22" i="38"/>
  <c r="V22" i="38"/>
  <c r="T22" i="38"/>
  <c r="R22" i="38"/>
  <c r="P22" i="38"/>
  <c r="N22" i="38"/>
  <c r="L22" i="38"/>
  <c r="J22" i="38"/>
  <c r="AF21" i="38"/>
  <c r="AD21" i="38"/>
  <c r="AB21" i="38"/>
  <c r="Z21" i="38"/>
  <c r="X21" i="38"/>
  <c r="V21" i="38"/>
  <c r="T21" i="38"/>
  <c r="R21" i="38"/>
  <c r="P21" i="38"/>
  <c r="N21" i="38"/>
  <c r="L21" i="38"/>
  <c r="J21" i="38"/>
  <c r="AF20" i="38"/>
  <c r="AD20" i="38"/>
  <c r="AB20" i="38"/>
  <c r="Z20" i="38"/>
  <c r="X20" i="38"/>
  <c r="V20" i="38"/>
  <c r="T20" i="38"/>
  <c r="R20" i="38"/>
  <c r="P20" i="38"/>
  <c r="N20" i="38"/>
  <c r="L20" i="38"/>
  <c r="J20" i="38"/>
  <c r="AF19" i="38"/>
  <c r="AD19" i="38"/>
  <c r="AB19" i="38"/>
  <c r="Z19" i="38"/>
  <c r="X19" i="38"/>
  <c r="V19" i="38"/>
  <c r="T19" i="38"/>
  <c r="R19" i="38"/>
  <c r="P19" i="38"/>
  <c r="N19" i="38"/>
  <c r="L19" i="38"/>
  <c r="J19" i="38"/>
  <c r="AF18" i="38"/>
  <c r="AE18" i="38"/>
  <c r="AD18" i="38"/>
  <c r="AC18" i="38"/>
  <c r="AA18" i="38"/>
  <c r="O18" i="38"/>
  <c r="M18" i="38"/>
  <c r="L18" i="38"/>
  <c r="K18" i="38"/>
  <c r="J18" i="38"/>
  <c r="I18" i="38"/>
  <c r="AG17" i="38"/>
  <c r="D17" i="38"/>
  <c r="E17" i="38" s="1"/>
  <c r="G17" i="38" s="1"/>
  <c r="AG16" i="38"/>
  <c r="D16" i="38"/>
  <c r="E16" i="38" s="1"/>
  <c r="G16" i="38" s="1"/>
  <c r="AG15" i="38"/>
  <c r="D15" i="38"/>
  <c r="E15" i="38" s="1"/>
  <c r="G15" i="38" s="1"/>
  <c r="AG14" i="38"/>
  <c r="D14" i="38"/>
  <c r="E14" i="38" s="1"/>
  <c r="G14" i="38" s="1"/>
  <c r="AG13" i="38"/>
  <c r="D13" i="38"/>
  <c r="E13" i="38" s="1"/>
  <c r="G13" i="38" s="1"/>
  <c r="AG12" i="38"/>
  <c r="D12" i="38"/>
  <c r="E12" i="38" s="1"/>
  <c r="G12" i="38" s="1"/>
  <c r="AG11" i="38"/>
  <c r="D11" i="38"/>
  <c r="E11" i="38" s="1"/>
  <c r="G11" i="38" s="1"/>
  <c r="AG10" i="38"/>
  <c r="D10" i="38"/>
  <c r="E10" i="38" s="1"/>
  <c r="G10" i="38" s="1"/>
  <c r="AG9" i="38"/>
  <c r="D9" i="38"/>
  <c r="E9" i="38" s="1"/>
  <c r="G9" i="38" s="1"/>
  <c r="A9" i="38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G8" i="38"/>
  <c r="D8" i="38"/>
  <c r="E8" i="38" s="1"/>
  <c r="G8" i="38" s="1"/>
  <c r="B7" i="38"/>
  <c r="C7" i="38" s="1"/>
  <c r="D7" i="38" s="1"/>
  <c r="E7" i="38" s="1"/>
  <c r="F7" i="38" s="1"/>
  <c r="G7" i="38" s="1"/>
  <c r="H7" i="38" s="1"/>
  <c r="I7" i="38" s="1"/>
  <c r="J7" i="38" s="1"/>
  <c r="K7" i="38" s="1"/>
  <c r="L7" i="38" s="1"/>
  <c r="M7" i="38" s="1"/>
  <c r="N7" i="38" s="1"/>
  <c r="O7" i="38" s="1"/>
  <c r="P7" i="38" s="1"/>
  <c r="Q7" i="38" s="1"/>
  <c r="R7" i="38" s="1"/>
  <c r="S7" i="38" s="1"/>
  <c r="T7" i="38" s="1"/>
  <c r="U7" i="38" s="1"/>
  <c r="V7" i="38" s="1"/>
  <c r="W7" i="38" s="1"/>
  <c r="X7" i="38" s="1"/>
  <c r="Y7" i="38" s="1"/>
  <c r="Z7" i="38" s="1"/>
  <c r="AA7" i="38" s="1"/>
  <c r="AB7" i="38" s="1"/>
  <c r="AC7" i="38" s="1"/>
  <c r="AD7" i="38" s="1"/>
  <c r="AE7" i="38" s="1"/>
  <c r="AF7" i="38" s="1"/>
  <c r="AG7" i="38" s="1"/>
  <c r="AH7" i="38" s="1"/>
  <c r="AE23" i="37"/>
  <c r="AC23" i="37"/>
  <c r="AA23" i="37"/>
  <c r="Y23" i="37"/>
  <c r="W23" i="37"/>
  <c r="U23" i="37"/>
  <c r="S23" i="37"/>
  <c r="Q23" i="37"/>
  <c r="O23" i="37"/>
  <c r="M23" i="37"/>
  <c r="K23" i="37"/>
  <c r="I23" i="37"/>
  <c r="AF22" i="37"/>
  <c r="AD22" i="37"/>
  <c r="AB22" i="37"/>
  <c r="Z22" i="37"/>
  <c r="X22" i="37"/>
  <c r="V22" i="37"/>
  <c r="T22" i="37"/>
  <c r="R22" i="37"/>
  <c r="P22" i="37"/>
  <c r="N22" i="37"/>
  <c r="L22" i="37"/>
  <c r="J22" i="37"/>
  <c r="AF21" i="37"/>
  <c r="AD21" i="37"/>
  <c r="AB21" i="37"/>
  <c r="Z21" i="37"/>
  <c r="X21" i="37"/>
  <c r="V21" i="37"/>
  <c r="T21" i="37"/>
  <c r="R21" i="37"/>
  <c r="P21" i="37"/>
  <c r="N21" i="37"/>
  <c r="L21" i="37"/>
  <c r="J21" i="37"/>
  <c r="AF20" i="37"/>
  <c r="AD20" i="37"/>
  <c r="AB20" i="37"/>
  <c r="Z20" i="37"/>
  <c r="X20" i="37"/>
  <c r="V20" i="37"/>
  <c r="T20" i="37"/>
  <c r="R20" i="37"/>
  <c r="P20" i="37"/>
  <c r="N20" i="37"/>
  <c r="L20" i="37"/>
  <c r="J20" i="37"/>
  <c r="AF19" i="37"/>
  <c r="AD19" i="37"/>
  <c r="AB19" i="37"/>
  <c r="Z19" i="37"/>
  <c r="X19" i="37"/>
  <c r="V19" i="37"/>
  <c r="T19" i="37"/>
  <c r="R19" i="37"/>
  <c r="P19" i="37"/>
  <c r="N19" i="37"/>
  <c r="L19" i="37"/>
  <c r="J19" i="37"/>
  <c r="AF18" i="37"/>
  <c r="AE18" i="37"/>
  <c r="AD18" i="37"/>
  <c r="AC18" i="37"/>
  <c r="AA18" i="37"/>
  <c r="O18" i="37"/>
  <c r="M18" i="37"/>
  <c r="L18" i="37"/>
  <c r="K18" i="37"/>
  <c r="J18" i="37"/>
  <c r="I18" i="37"/>
  <c r="AG17" i="37"/>
  <c r="D17" i="37"/>
  <c r="E17" i="37" s="1"/>
  <c r="G17" i="37" s="1"/>
  <c r="AG16" i="37"/>
  <c r="D16" i="37"/>
  <c r="E16" i="37" s="1"/>
  <c r="G16" i="37" s="1"/>
  <c r="AG15" i="37"/>
  <c r="D15" i="37"/>
  <c r="E15" i="37" s="1"/>
  <c r="G15" i="37" s="1"/>
  <c r="AG14" i="37"/>
  <c r="D14" i="37"/>
  <c r="E14" i="37" s="1"/>
  <c r="G14" i="37" s="1"/>
  <c r="AG13" i="37"/>
  <c r="D13" i="37"/>
  <c r="E13" i="37" s="1"/>
  <c r="G13" i="37" s="1"/>
  <c r="AG12" i="37"/>
  <c r="D12" i="37"/>
  <c r="E12" i="37" s="1"/>
  <c r="G12" i="37" s="1"/>
  <c r="AG11" i="37"/>
  <c r="D11" i="37"/>
  <c r="E11" i="37" s="1"/>
  <c r="G11" i="37" s="1"/>
  <c r="AG10" i="37"/>
  <c r="D10" i="37"/>
  <c r="E10" i="37" s="1"/>
  <c r="G10" i="37" s="1"/>
  <c r="AG9" i="37"/>
  <c r="D9" i="37"/>
  <c r="E9" i="37" s="1"/>
  <c r="G9" i="37" s="1"/>
  <c r="A9" i="37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G8" i="37"/>
  <c r="D8" i="37"/>
  <c r="E8" i="37" s="1"/>
  <c r="G8" i="37" s="1"/>
  <c r="B7" i="37"/>
  <c r="C7" i="37" s="1"/>
  <c r="D7" i="37" s="1"/>
  <c r="E7" i="37" s="1"/>
  <c r="F7" i="37" s="1"/>
  <c r="G7" i="37" s="1"/>
  <c r="H7" i="37" s="1"/>
  <c r="I7" i="37" s="1"/>
  <c r="J7" i="37" s="1"/>
  <c r="K7" i="37" s="1"/>
  <c r="L7" i="37" s="1"/>
  <c r="M7" i="37" s="1"/>
  <c r="N7" i="37" s="1"/>
  <c r="O7" i="37" s="1"/>
  <c r="P7" i="37" s="1"/>
  <c r="Q7" i="37" s="1"/>
  <c r="R7" i="37" s="1"/>
  <c r="S7" i="37" s="1"/>
  <c r="T7" i="37" s="1"/>
  <c r="U7" i="37" s="1"/>
  <c r="V7" i="37" s="1"/>
  <c r="W7" i="37" s="1"/>
  <c r="X7" i="37" s="1"/>
  <c r="Y7" i="37" s="1"/>
  <c r="Z7" i="37" s="1"/>
  <c r="AA7" i="37" s="1"/>
  <c r="AB7" i="37" s="1"/>
  <c r="AC7" i="37" s="1"/>
  <c r="AD7" i="37" s="1"/>
  <c r="AE7" i="37" s="1"/>
  <c r="AF7" i="37" s="1"/>
  <c r="AG7" i="37" s="1"/>
  <c r="AH7" i="37" s="1"/>
  <c r="AE23" i="35"/>
  <c r="AC23" i="35"/>
  <c r="AA23" i="35"/>
  <c r="Y23" i="35"/>
  <c r="W23" i="35"/>
  <c r="U23" i="35"/>
  <c r="S23" i="35"/>
  <c r="Q23" i="35"/>
  <c r="O23" i="35"/>
  <c r="M23" i="35"/>
  <c r="K23" i="35"/>
  <c r="I23" i="35"/>
  <c r="AF22" i="35"/>
  <c r="AD22" i="35"/>
  <c r="AB22" i="35"/>
  <c r="Z22" i="35"/>
  <c r="X22" i="35"/>
  <c r="V22" i="35"/>
  <c r="T22" i="35"/>
  <c r="R22" i="35"/>
  <c r="P22" i="35"/>
  <c r="N22" i="35"/>
  <c r="L22" i="35"/>
  <c r="J22" i="35"/>
  <c r="AF21" i="35"/>
  <c r="AD21" i="35"/>
  <c r="AB21" i="35"/>
  <c r="Z21" i="35"/>
  <c r="X21" i="35"/>
  <c r="V21" i="35"/>
  <c r="T21" i="35"/>
  <c r="R21" i="35"/>
  <c r="P21" i="35"/>
  <c r="N21" i="35"/>
  <c r="L21" i="35"/>
  <c r="J21" i="35"/>
  <c r="AF20" i="35"/>
  <c r="AD20" i="35"/>
  <c r="AB20" i="35"/>
  <c r="Z20" i="35"/>
  <c r="X20" i="35"/>
  <c r="V20" i="35"/>
  <c r="T20" i="35"/>
  <c r="R20" i="35"/>
  <c r="P20" i="35"/>
  <c r="N20" i="35"/>
  <c r="L20" i="35"/>
  <c r="J20" i="35"/>
  <c r="AF19" i="35"/>
  <c r="AD19" i="35"/>
  <c r="AB19" i="35"/>
  <c r="Z19" i="35"/>
  <c r="X19" i="35"/>
  <c r="V19" i="35"/>
  <c r="T19" i="35"/>
  <c r="R19" i="35"/>
  <c r="P19" i="35"/>
  <c r="N19" i="35"/>
  <c r="L19" i="35"/>
  <c r="J19" i="35"/>
  <c r="AF18" i="35"/>
  <c r="AE18" i="35"/>
  <c r="AD18" i="35"/>
  <c r="AC18" i="35"/>
  <c r="AA18" i="35"/>
  <c r="O18" i="35"/>
  <c r="M18" i="35"/>
  <c r="L18" i="35"/>
  <c r="K18" i="35"/>
  <c r="J18" i="35"/>
  <c r="I18" i="35"/>
  <c r="AG17" i="35"/>
  <c r="D17" i="35"/>
  <c r="E17" i="35" s="1"/>
  <c r="G17" i="35" s="1"/>
  <c r="AG16" i="35"/>
  <c r="D16" i="35"/>
  <c r="E16" i="35" s="1"/>
  <c r="G16" i="35" s="1"/>
  <c r="AG15" i="35"/>
  <c r="D15" i="35"/>
  <c r="E15" i="35" s="1"/>
  <c r="G15" i="35" s="1"/>
  <c r="AG14" i="35"/>
  <c r="D14" i="35"/>
  <c r="E14" i="35" s="1"/>
  <c r="G14" i="35" s="1"/>
  <c r="AG13" i="35"/>
  <c r="D13" i="35"/>
  <c r="E13" i="35" s="1"/>
  <c r="G13" i="35" s="1"/>
  <c r="AG12" i="35"/>
  <c r="D12" i="35"/>
  <c r="E12" i="35" s="1"/>
  <c r="G12" i="35" s="1"/>
  <c r="AG11" i="35"/>
  <c r="D11" i="35"/>
  <c r="E11" i="35" s="1"/>
  <c r="G11" i="35" s="1"/>
  <c r="AG10" i="35"/>
  <c r="D10" i="35"/>
  <c r="E10" i="35" s="1"/>
  <c r="G10" i="35" s="1"/>
  <c r="AG9" i="35"/>
  <c r="D9" i="35"/>
  <c r="E9" i="35" s="1"/>
  <c r="G9" i="35" s="1"/>
  <c r="A9" i="35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G8" i="35"/>
  <c r="D8" i="35"/>
  <c r="E8" i="35" s="1"/>
  <c r="G8" i="35" s="1"/>
  <c r="B7" i="35"/>
  <c r="C7" i="35" s="1"/>
  <c r="D7" i="35" s="1"/>
  <c r="E7" i="35" s="1"/>
  <c r="F7" i="35" s="1"/>
  <c r="G7" i="35" s="1"/>
  <c r="H7" i="35" s="1"/>
  <c r="I7" i="35" s="1"/>
  <c r="J7" i="35" s="1"/>
  <c r="K7" i="35" s="1"/>
  <c r="L7" i="35" s="1"/>
  <c r="M7" i="35" s="1"/>
  <c r="N7" i="35" s="1"/>
  <c r="O7" i="35" s="1"/>
  <c r="P7" i="35" s="1"/>
  <c r="Q7" i="35" s="1"/>
  <c r="R7" i="35" s="1"/>
  <c r="S7" i="35" s="1"/>
  <c r="T7" i="35" s="1"/>
  <c r="U7" i="35" s="1"/>
  <c r="V7" i="35" s="1"/>
  <c r="W7" i="35" s="1"/>
  <c r="X7" i="35" s="1"/>
  <c r="Y7" i="35" s="1"/>
  <c r="Z7" i="35" s="1"/>
  <c r="AA7" i="35" s="1"/>
  <c r="AB7" i="35" s="1"/>
  <c r="AC7" i="35" s="1"/>
  <c r="AD7" i="35" s="1"/>
  <c r="AE7" i="35" s="1"/>
  <c r="AF7" i="35" s="1"/>
  <c r="AG7" i="35" s="1"/>
  <c r="AH7" i="35" s="1"/>
  <c r="AE23" i="36"/>
  <c r="AC23" i="36"/>
  <c r="AA23" i="36"/>
  <c r="Y23" i="36"/>
  <c r="W23" i="36"/>
  <c r="U23" i="36"/>
  <c r="S23" i="36"/>
  <c r="Q23" i="36"/>
  <c r="O23" i="36"/>
  <c r="M23" i="36"/>
  <c r="K23" i="36"/>
  <c r="I23" i="36"/>
  <c r="AF22" i="36"/>
  <c r="AD22" i="36"/>
  <c r="AB22" i="36"/>
  <c r="Z22" i="36"/>
  <c r="X22" i="36"/>
  <c r="V22" i="36"/>
  <c r="T22" i="36"/>
  <c r="R22" i="36"/>
  <c r="P22" i="36"/>
  <c r="N22" i="36"/>
  <c r="L22" i="36"/>
  <c r="J22" i="36"/>
  <c r="AF21" i="36"/>
  <c r="AD21" i="36"/>
  <c r="AB21" i="36"/>
  <c r="Z21" i="36"/>
  <c r="X21" i="36"/>
  <c r="V21" i="36"/>
  <c r="T21" i="36"/>
  <c r="R21" i="36"/>
  <c r="P21" i="36"/>
  <c r="N21" i="36"/>
  <c r="L21" i="36"/>
  <c r="J21" i="36"/>
  <c r="AF20" i="36"/>
  <c r="AD20" i="36"/>
  <c r="AB20" i="36"/>
  <c r="Z20" i="36"/>
  <c r="X20" i="36"/>
  <c r="V20" i="36"/>
  <c r="T20" i="36"/>
  <c r="R20" i="36"/>
  <c r="P20" i="36"/>
  <c r="N20" i="36"/>
  <c r="L20" i="36"/>
  <c r="J20" i="36"/>
  <c r="AF19" i="36"/>
  <c r="AD19" i="36"/>
  <c r="AB19" i="36"/>
  <c r="Z19" i="36"/>
  <c r="X19" i="36"/>
  <c r="V19" i="36"/>
  <c r="T19" i="36"/>
  <c r="R19" i="36"/>
  <c r="P19" i="36"/>
  <c r="N19" i="36"/>
  <c r="L19" i="36"/>
  <c r="J19" i="36"/>
  <c r="AF18" i="36"/>
  <c r="AE18" i="36"/>
  <c r="AD18" i="36"/>
  <c r="AC18" i="36"/>
  <c r="AA18" i="36"/>
  <c r="O18" i="36"/>
  <c r="M18" i="36"/>
  <c r="L18" i="36"/>
  <c r="K18" i="36"/>
  <c r="J18" i="36"/>
  <c r="I18" i="36"/>
  <c r="AG17" i="36"/>
  <c r="D17" i="36"/>
  <c r="E17" i="36" s="1"/>
  <c r="G17" i="36" s="1"/>
  <c r="AG16" i="36"/>
  <c r="D16" i="36"/>
  <c r="E16" i="36" s="1"/>
  <c r="G16" i="36" s="1"/>
  <c r="AG15" i="36"/>
  <c r="D15" i="36"/>
  <c r="E15" i="36" s="1"/>
  <c r="G15" i="36" s="1"/>
  <c r="AG14" i="36"/>
  <c r="D14" i="36"/>
  <c r="E14" i="36" s="1"/>
  <c r="G14" i="36" s="1"/>
  <c r="AG13" i="36"/>
  <c r="D13" i="36"/>
  <c r="E13" i="36" s="1"/>
  <c r="G13" i="36" s="1"/>
  <c r="AG12" i="36"/>
  <c r="D12" i="36"/>
  <c r="E12" i="36" s="1"/>
  <c r="G12" i="36" s="1"/>
  <c r="AG11" i="36"/>
  <c r="D11" i="36"/>
  <c r="E11" i="36" s="1"/>
  <c r="G11" i="36" s="1"/>
  <c r="AG10" i="36"/>
  <c r="D10" i="36"/>
  <c r="E10" i="36" s="1"/>
  <c r="G10" i="36" s="1"/>
  <c r="AG9" i="36"/>
  <c r="D9" i="36"/>
  <c r="E9" i="36" s="1"/>
  <c r="G9" i="36" s="1"/>
  <c r="A9" i="36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G8" i="36"/>
  <c r="D8" i="36"/>
  <c r="E8" i="36" s="1"/>
  <c r="G8" i="36" s="1"/>
  <c r="B7" i="36"/>
  <c r="C7" i="36" s="1"/>
  <c r="D7" i="36" s="1"/>
  <c r="E7" i="36" s="1"/>
  <c r="F7" i="36" s="1"/>
  <c r="G7" i="36" s="1"/>
  <c r="H7" i="36" s="1"/>
  <c r="I7" i="36" s="1"/>
  <c r="J7" i="36" s="1"/>
  <c r="K7" i="36" s="1"/>
  <c r="L7" i="36" s="1"/>
  <c r="M7" i="36" s="1"/>
  <c r="N7" i="36" s="1"/>
  <c r="O7" i="36" s="1"/>
  <c r="P7" i="36" s="1"/>
  <c r="Q7" i="36" s="1"/>
  <c r="R7" i="36" s="1"/>
  <c r="S7" i="36" s="1"/>
  <c r="T7" i="36" s="1"/>
  <c r="U7" i="36" s="1"/>
  <c r="V7" i="36" s="1"/>
  <c r="W7" i="36" s="1"/>
  <c r="X7" i="36" s="1"/>
  <c r="Y7" i="36" s="1"/>
  <c r="Z7" i="36" s="1"/>
  <c r="AA7" i="36" s="1"/>
  <c r="AB7" i="36" s="1"/>
  <c r="AC7" i="36" s="1"/>
  <c r="AD7" i="36" s="1"/>
  <c r="AE7" i="36" s="1"/>
  <c r="AF7" i="36" s="1"/>
  <c r="AG7" i="36" s="1"/>
  <c r="AH7" i="36" s="1"/>
  <c r="AE23" i="34"/>
  <c r="AC23" i="34"/>
  <c r="AA23" i="34"/>
  <c r="Y23" i="34"/>
  <c r="W23" i="34"/>
  <c r="U23" i="34"/>
  <c r="S23" i="34"/>
  <c r="Q23" i="34"/>
  <c r="O23" i="34"/>
  <c r="M23" i="34"/>
  <c r="K23" i="34"/>
  <c r="I23" i="34"/>
  <c r="AF22" i="34"/>
  <c r="AD22" i="34"/>
  <c r="AB22" i="34"/>
  <c r="Z22" i="34"/>
  <c r="X22" i="34"/>
  <c r="V22" i="34"/>
  <c r="T22" i="34"/>
  <c r="R22" i="34"/>
  <c r="P22" i="34"/>
  <c r="N22" i="34"/>
  <c r="L22" i="34"/>
  <c r="J22" i="34"/>
  <c r="AF21" i="34"/>
  <c r="AD21" i="34"/>
  <c r="AB21" i="34"/>
  <c r="Z21" i="34"/>
  <c r="X21" i="34"/>
  <c r="V21" i="34"/>
  <c r="T21" i="34"/>
  <c r="R21" i="34"/>
  <c r="P21" i="34"/>
  <c r="N21" i="34"/>
  <c r="L21" i="34"/>
  <c r="J21" i="34"/>
  <c r="AF20" i="34"/>
  <c r="AD20" i="34"/>
  <c r="AB20" i="34"/>
  <c r="Z20" i="34"/>
  <c r="X20" i="34"/>
  <c r="V20" i="34"/>
  <c r="T20" i="34"/>
  <c r="R20" i="34"/>
  <c r="P20" i="34"/>
  <c r="N20" i="34"/>
  <c r="L20" i="34"/>
  <c r="J20" i="34"/>
  <c r="AF19" i="34"/>
  <c r="AD19" i="34"/>
  <c r="AB19" i="34"/>
  <c r="Z19" i="34"/>
  <c r="X19" i="34"/>
  <c r="V19" i="34"/>
  <c r="T19" i="34"/>
  <c r="R19" i="34"/>
  <c r="P19" i="34"/>
  <c r="N19" i="34"/>
  <c r="L19" i="34"/>
  <c r="J19" i="34"/>
  <c r="AF18" i="34"/>
  <c r="AE18" i="34"/>
  <c r="AD18" i="34"/>
  <c r="AC18" i="34"/>
  <c r="AA18" i="34"/>
  <c r="O18" i="34"/>
  <c r="M18" i="34"/>
  <c r="L18" i="34"/>
  <c r="K18" i="34"/>
  <c r="J18" i="34"/>
  <c r="I18" i="34"/>
  <c r="AG17" i="34"/>
  <c r="D17" i="34"/>
  <c r="E17" i="34" s="1"/>
  <c r="G17" i="34" s="1"/>
  <c r="AG16" i="34"/>
  <c r="D16" i="34"/>
  <c r="E16" i="34" s="1"/>
  <c r="G16" i="34" s="1"/>
  <c r="AG15" i="34"/>
  <c r="D15" i="34"/>
  <c r="E15" i="34" s="1"/>
  <c r="G15" i="34" s="1"/>
  <c r="W15" i="34" s="1"/>
  <c r="AG14" i="34"/>
  <c r="D14" i="34"/>
  <c r="E14" i="34" s="1"/>
  <c r="G14" i="34" s="1"/>
  <c r="AG13" i="34"/>
  <c r="D13" i="34"/>
  <c r="E13" i="34" s="1"/>
  <c r="G13" i="34" s="1"/>
  <c r="AG12" i="34"/>
  <c r="D12" i="34"/>
  <c r="E12" i="34" s="1"/>
  <c r="G12" i="34" s="1"/>
  <c r="AG11" i="34"/>
  <c r="D11" i="34"/>
  <c r="E11" i="34" s="1"/>
  <c r="G11" i="34" s="1"/>
  <c r="R11" i="34" s="1"/>
  <c r="AG10" i="34"/>
  <c r="D10" i="34"/>
  <c r="E10" i="34" s="1"/>
  <c r="G10" i="34" s="1"/>
  <c r="AG9" i="34"/>
  <c r="D9" i="34"/>
  <c r="E9" i="34" s="1"/>
  <c r="G9" i="34" s="1"/>
  <c r="A9" i="34"/>
  <c r="A10" i="34" s="1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G8" i="34"/>
  <c r="D8" i="34"/>
  <c r="E8" i="34" s="1"/>
  <c r="G8" i="34" s="1"/>
  <c r="B7" i="34"/>
  <c r="C7" i="34" s="1"/>
  <c r="D7" i="34" s="1"/>
  <c r="E7" i="34" s="1"/>
  <c r="F7" i="34" s="1"/>
  <c r="G7" i="34" s="1"/>
  <c r="H7" i="34" s="1"/>
  <c r="I7" i="34" s="1"/>
  <c r="J7" i="34" s="1"/>
  <c r="K7" i="34" s="1"/>
  <c r="L7" i="34" s="1"/>
  <c r="M7" i="34" s="1"/>
  <c r="N7" i="34" s="1"/>
  <c r="O7" i="34" s="1"/>
  <c r="P7" i="34" s="1"/>
  <c r="Q7" i="34" s="1"/>
  <c r="R7" i="34" s="1"/>
  <c r="S7" i="34" s="1"/>
  <c r="T7" i="34" s="1"/>
  <c r="U7" i="34" s="1"/>
  <c r="V7" i="34" s="1"/>
  <c r="W7" i="34" s="1"/>
  <c r="X7" i="34" s="1"/>
  <c r="Y7" i="34" s="1"/>
  <c r="Z7" i="34" s="1"/>
  <c r="AA7" i="34" s="1"/>
  <c r="AB7" i="34" s="1"/>
  <c r="AC7" i="34" s="1"/>
  <c r="AD7" i="34" s="1"/>
  <c r="AE7" i="34" s="1"/>
  <c r="AF7" i="34" s="1"/>
  <c r="AG7" i="34" s="1"/>
  <c r="AH7" i="34" s="1"/>
  <c r="AE23" i="32"/>
  <c r="AC23" i="32"/>
  <c r="AA23" i="32"/>
  <c r="Y23" i="32"/>
  <c r="W23" i="32"/>
  <c r="U23" i="32"/>
  <c r="S23" i="32"/>
  <c r="Q23" i="32"/>
  <c r="O23" i="32"/>
  <c r="M23" i="32"/>
  <c r="K23" i="32"/>
  <c r="I23" i="32"/>
  <c r="AF22" i="32"/>
  <c r="AD22" i="32"/>
  <c r="AB22" i="32"/>
  <c r="Z22" i="32"/>
  <c r="X22" i="32"/>
  <c r="V22" i="32"/>
  <c r="T22" i="32"/>
  <c r="R22" i="32"/>
  <c r="P22" i="32"/>
  <c r="N22" i="32"/>
  <c r="L22" i="32"/>
  <c r="J22" i="32"/>
  <c r="AF21" i="32"/>
  <c r="AD21" i="32"/>
  <c r="AB21" i="32"/>
  <c r="Z21" i="32"/>
  <c r="X21" i="32"/>
  <c r="V21" i="32"/>
  <c r="T21" i="32"/>
  <c r="R21" i="32"/>
  <c r="P21" i="32"/>
  <c r="N21" i="32"/>
  <c r="L21" i="32"/>
  <c r="J21" i="32"/>
  <c r="AF20" i="32"/>
  <c r="AD20" i="32"/>
  <c r="AB20" i="32"/>
  <c r="Z20" i="32"/>
  <c r="X20" i="32"/>
  <c r="V20" i="32"/>
  <c r="T20" i="32"/>
  <c r="R20" i="32"/>
  <c r="P20" i="32"/>
  <c r="N20" i="32"/>
  <c r="L20" i="32"/>
  <c r="J20" i="32"/>
  <c r="AF19" i="32"/>
  <c r="AD19" i="32"/>
  <c r="AB19" i="32"/>
  <c r="Z19" i="32"/>
  <c r="X19" i="32"/>
  <c r="V19" i="32"/>
  <c r="T19" i="32"/>
  <c r="R19" i="32"/>
  <c r="P19" i="32"/>
  <c r="N19" i="32"/>
  <c r="L19" i="32"/>
  <c r="J19" i="32"/>
  <c r="AF18" i="32"/>
  <c r="AE18" i="32"/>
  <c r="AD18" i="32"/>
  <c r="AC18" i="32"/>
  <c r="AA18" i="32"/>
  <c r="O18" i="32"/>
  <c r="M18" i="32"/>
  <c r="L18" i="32"/>
  <c r="K18" i="32"/>
  <c r="J18" i="32"/>
  <c r="I18" i="32"/>
  <c r="AG17" i="32"/>
  <c r="D17" i="32"/>
  <c r="E17" i="32" s="1"/>
  <c r="G17" i="32" s="1"/>
  <c r="AG16" i="32"/>
  <c r="D16" i="32"/>
  <c r="E16" i="32" s="1"/>
  <c r="G16" i="32" s="1"/>
  <c r="AG15" i="32"/>
  <c r="D15" i="32"/>
  <c r="E15" i="32" s="1"/>
  <c r="G15" i="32" s="1"/>
  <c r="AG14" i="32"/>
  <c r="D14" i="32"/>
  <c r="E14" i="32" s="1"/>
  <c r="G14" i="32" s="1"/>
  <c r="AG13" i="32"/>
  <c r="D13" i="32"/>
  <c r="E13" i="32" s="1"/>
  <c r="G13" i="32" s="1"/>
  <c r="AG12" i="32"/>
  <c r="D12" i="32"/>
  <c r="E12" i="32" s="1"/>
  <c r="G12" i="32" s="1"/>
  <c r="AG11" i="32"/>
  <c r="D11" i="32"/>
  <c r="E11" i="32" s="1"/>
  <c r="G11" i="32" s="1"/>
  <c r="AG10" i="32"/>
  <c r="D10" i="32"/>
  <c r="E10" i="32" s="1"/>
  <c r="G10" i="32" s="1"/>
  <c r="AG9" i="32"/>
  <c r="D9" i="32"/>
  <c r="E9" i="32" s="1"/>
  <c r="G9" i="32" s="1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G8" i="32"/>
  <c r="D8" i="32"/>
  <c r="E8" i="32" s="1"/>
  <c r="G8" i="32" s="1"/>
  <c r="B7" i="32"/>
  <c r="C7" i="32" s="1"/>
  <c r="D7" i="32" s="1"/>
  <c r="E7" i="32" s="1"/>
  <c r="F7" i="32" s="1"/>
  <c r="G7" i="32" s="1"/>
  <c r="H7" i="32" s="1"/>
  <c r="I7" i="32" s="1"/>
  <c r="J7" i="32" s="1"/>
  <c r="K7" i="32" s="1"/>
  <c r="L7" i="32" s="1"/>
  <c r="M7" i="32" s="1"/>
  <c r="N7" i="32" s="1"/>
  <c r="O7" i="32" s="1"/>
  <c r="P7" i="32" s="1"/>
  <c r="Q7" i="32" s="1"/>
  <c r="R7" i="32" s="1"/>
  <c r="S7" i="32" s="1"/>
  <c r="T7" i="32" s="1"/>
  <c r="U7" i="32" s="1"/>
  <c r="V7" i="32" s="1"/>
  <c r="W7" i="32" s="1"/>
  <c r="X7" i="32" s="1"/>
  <c r="Y7" i="32" s="1"/>
  <c r="Z7" i="32" s="1"/>
  <c r="AA7" i="32" s="1"/>
  <c r="AB7" i="32" s="1"/>
  <c r="AC7" i="32" s="1"/>
  <c r="AD7" i="32" s="1"/>
  <c r="AE7" i="32" s="1"/>
  <c r="AF7" i="32" s="1"/>
  <c r="AG7" i="32" s="1"/>
  <c r="AH7" i="32" s="1"/>
  <c r="AE23" i="30"/>
  <c r="AC23" i="30"/>
  <c r="AA23" i="30"/>
  <c r="Y23" i="30"/>
  <c r="W23" i="30"/>
  <c r="U23" i="30"/>
  <c r="S23" i="30"/>
  <c r="Q23" i="30"/>
  <c r="O23" i="30"/>
  <c r="M23" i="30"/>
  <c r="K23" i="30"/>
  <c r="I23" i="30"/>
  <c r="AF22" i="30"/>
  <c r="AD22" i="30"/>
  <c r="AB22" i="30"/>
  <c r="Z22" i="30"/>
  <c r="X22" i="30"/>
  <c r="V22" i="30"/>
  <c r="T22" i="30"/>
  <c r="R22" i="30"/>
  <c r="P22" i="30"/>
  <c r="N22" i="30"/>
  <c r="L22" i="30"/>
  <c r="J22" i="30"/>
  <c r="AF21" i="30"/>
  <c r="AD21" i="30"/>
  <c r="AB21" i="30"/>
  <c r="Z21" i="30"/>
  <c r="X21" i="30"/>
  <c r="V21" i="30"/>
  <c r="T21" i="30"/>
  <c r="R21" i="30"/>
  <c r="P21" i="30"/>
  <c r="N21" i="30"/>
  <c r="L21" i="30"/>
  <c r="J21" i="30"/>
  <c r="AF20" i="30"/>
  <c r="AD20" i="30"/>
  <c r="AB20" i="30"/>
  <c r="Z20" i="30"/>
  <c r="X20" i="30"/>
  <c r="V20" i="30"/>
  <c r="T20" i="30"/>
  <c r="R20" i="30"/>
  <c r="P20" i="30"/>
  <c r="N20" i="30"/>
  <c r="L20" i="30"/>
  <c r="J20" i="30"/>
  <c r="AF19" i="30"/>
  <c r="AD19" i="30"/>
  <c r="AB19" i="30"/>
  <c r="Z19" i="30"/>
  <c r="X19" i="30"/>
  <c r="V19" i="30"/>
  <c r="T19" i="30"/>
  <c r="R19" i="30"/>
  <c r="P19" i="30"/>
  <c r="N19" i="30"/>
  <c r="L19" i="30"/>
  <c r="J19" i="30"/>
  <c r="AF18" i="30"/>
  <c r="AE18" i="30"/>
  <c r="AD18" i="30"/>
  <c r="AC18" i="30"/>
  <c r="AA18" i="30"/>
  <c r="O18" i="30"/>
  <c r="M18" i="30"/>
  <c r="L18" i="30"/>
  <c r="K18" i="30"/>
  <c r="J18" i="30"/>
  <c r="I18" i="30"/>
  <c r="AG17" i="30"/>
  <c r="D17" i="30"/>
  <c r="E17" i="30" s="1"/>
  <c r="G17" i="30" s="1"/>
  <c r="AG16" i="30"/>
  <c r="D16" i="30"/>
  <c r="E16" i="30" s="1"/>
  <c r="G16" i="30" s="1"/>
  <c r="AG15" i="30"/>
  <c r="D15" i="30"/>
  <c r="E15" i="30" s="1"/>
  <c r="G15" i="30" s="1"/>
  <c r="AG14" i="30"/>
  <c r="D14" i="30"/>
  <c r="E14" i="30" s="1"/>
  <c r="G14" i="30" s="1"/>
  <c r="AG13" i="30"/>
  <c r="D13" i="30"/>
  <c r="E13" i="30" s="1"/>
  <c r="G13" i="30" s="1"/>
  <c r="AG12" i="30"/>
  <c r="D12" i="30"/>
  <c r="E12" i="30" s="1"/>
  <c r="G12" i="30" s="1"/>
  <c r="AG11" i="30"/>
  <c r="D11" i="30"/>
  <c r="E11" i="30" s="1"/>
  <c r="G11" i="30" s="1"/>
  <c r="AG10" i="30"/>
  <c r="D10" i="30"/>
  <c r="E10" i="30" s="1"/>
  <c r="G10" i="30" s="1"/>
  <c r="AG9" i="30"/>
  <c r="D9" i="30"/>
  <c r="E9" i="30" s="1"/>
  <c r="G9" i="30" s="1"/>
  <c r="A9" i="30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G8" i="30"/>
  <c r="D8" i="30"/>
  <c r="E8" i="30" s="1"/>
  <c r="G8" i="30" s="1"/>
  <c r="B7" i="30"/>
  <c r="C7" i="30" s="1"/>
  <c r="D7" i="30" s="1"/>
  <c r="E7" i="30" s="1"/>
  <c r="F7" i="30" s="1"/>
  <c r="G7" i="30" s="1"/>
  <c r="H7" i="30" s="1"/>
  <c r="I7" i="30" s="1"/>
  <c r="J7" i="30" s="1"/>
  <c r="K7" i="30" s="1"/>
  <c r="L7" i="30" s="1"/>
  <c r="M7" i="30" s="1"/>
  <c r="N7" i="30" s="1"/>
  <c r="O7" i="30" s="1"/>
  <c r="P7" i="30" s="1"/>
  <c r="Q7" i="30" s="1"/>
  <c r="R7" i="30" s="1"/>
  <c r="S7" i="30" s="1"/>
  <c r="T7" i="30" s="1"/>
  <c r="U7" i="30" s="1"/>
  <c r="V7" i="30" s="1"/>
  <c r="W7" i="30" s="1"/>
  <c r="X7" i="30" s="1"/>
  <c r="Y7" i="30" s="1"/>
  <c r="Z7" i="30" s="1"/>
  <c r="AA7" i="30" s="1"/>
  <c r="AB7" i="30" s="1"/>
  <c r="AC7" i="30" s="1"/>
  <c r="AD7" i="30" s="1"/>
  <c r="AE7" i="30" s="1"/>
  <c r="AF7" i="30" s="1"/>
  <c r="AG7" i="30" s="1"/>
  <c r="AH7" i="30" s="1"/>
  <c r="AE23" i="29"/>
  <c r="AC23" i="29"/>
  <c r="AA23" i="29"/>
  <c r="Y23" i="29"/>
  <c r="W23" i="29"/>
  <c r="U23" i="29"/>
  <c r="S23" i="29"/>
  <c r="Q23" i="29"/>
  <c r="O23" i="29"/>
  <c r="M23" i="29"/>
  <c r="K23" i="29"/>
  <c r="I23" i="29"/>
  <c r="AF22" i="29"/>
  <c r="AD22" i="29"/>
  <c r="AB22" i="29"/>
  <c r="Z22" i="29"/>
  <c r="X22" i="29"/>
  <c r="V22" i="29"/>
  <c r="T22" i="29"/>
  <c r="R22" i="29"/>
  <c r="P22" i="29"/>
  <c r="N22" i="29"/>
  <c r="L22" i="29"/>
  <c r="J22" i="29"/>
  <c r="AF21" i="29"/>
  <c r="AD21" i="29"/>
  <c r="AB21" i="29"/>
  <c r="Z21" i="29"/>
  <c r="X21" i="29"/>
  <c r="V21" i="29"/>
  <c r="T21" i="29"/>
  <c r="R21" i="29"/>
  <c r="P21" i="29"/>
  <c r="N21" i="29"/>
  <c r="L21" i="29"/>
  <c r="J21" i="29"/>
  <c r="AF20" i="29"/>
  <c r="AD20" i="29"/>
  <c r="AB20" i="29"/>
  <c r="Z20" i="29"/>
  <c r="X20" i="29"/>
  <c r="V20" i="29"/>
  <c r="T20" i="29"/>
  <c r="R20" i="29"/>
  <c r="P20" i="29"/>
  <c r="N20" i="29"/>
  <c r="L20" i="29"/>
  <c r="J20" i="29"/>
  <c r="AF19" i="29"/>
  <c r="AD19" i="29"/>
  <c r="AB19" i="29"/>
  <c r="Z19" i="29"/>
  <c r="X19" i="29"/>
  <c r="V19" i="29"/>
  <c r="T19" i="29"/>
  <c r="R19" i="29"/>
  <c r="P19" i="29"/>
  <c r="N19" i="29"/>
  <c r="L19" i="29"/>
  <c r="J19" i="29"/>
  <c r="AF18" i="29"/>
  <c r="AE18" i="29"/>
  <c r="AD18" i="29"/>
  <c r="AC18" i="29"/>
  <c r="AA18" i="29"/>
  <c r="O18" i="29"/>
  <c r="M18" i="29"/>
  <c r="L18" i="29"/>
  <c r="K18" i="29"/>
  <c r="J18" i="29"/>
  <c r="I18" i="29"/>
  <c r="AG17" i="29"/>
  <c r="D17" i="29"/>
  <c r="E17" i="29" s="1"/>
  <c r="G17" i="29" s="1"/>
  <c r="AG16" i="29"/>
  <c r="D16" i="29"/>
  <c r="E16" i="29" s="1"/>
  <c r="G16" i="29" s="1"/>
  <c r="AG15" i="29"/>
  <c r="D15" i="29"/>
  <c r="E15" i="29" s="1"/>
  <c r="G15" i="29" s="1"/>
  <c r="AG14" i="29"/>
  <c r="D14" i="29"/>
  <c r="E14" i="29" s="1"/>
  <c r="G14" i="29" s="1"/>
  <c r="AG13" i="29"/>
  <c r="D13" i="29"/>
  <c r="E13" i="29" s="1"/>
  <c r="G13" i="29" s="1"/>
  <c r="AG12" i="29"/>
  <c r="D12" i="29"/>
  <c r="E12" i="29" s="1"/>
  <c r="G12" i="29" s="1"/>
  <c r="AG11" i="29"/>
  <c r="D11" i="29"/>
  <c r="E11" i="29" s="1"/>
  <c r="G11" i="29" s="1"/>
  <c r="AG10" i="29"/>
  <c r="D10" i="29"/>
  <c r="E10" i="29" s="1"/>
  <c r="G10" i="29" s="1"/>
  <c r="AG9" i="29"/>
  <c r="D9" i="29"/>
  <c r="E9" i="29" s="1"/>
  <c r="G9" i="29" s="1"/>
  <c r="A9" i="29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G8" i="29"/>
  <c r="D8" i="29"/>
  <c r="E8" i="29" s="1"/>
  <c r="G8" i="29" s="1"/>
  <c r="B7" i="29"/>
  <c r="C7" i="29" s="1"/>
  <c r="D7" i="29" s="1"/>
  <c r="E7" i="29" s="1"/>
  <c r="F7" i="29" s="1"/>
  <c r="G7" i="29" s="1"/>
  <c r="H7" i="29" s="1"/>
  <c r="I7" i="29" s="1"/>
  <c r="J7" i="29" s="1"/>
  <c r="K7" i="29" s="1"/>
  <c r="L7" i="29" s="1"/>
  <c r="M7" i="29" s="1"/>
  <c r="N7" i="29" s="1"/>
  <c r="O7" i="29" s="1"/>
  <c r="P7" i="29" s="1"/>
  <c r="Q7" i="29" s="1"/>
  <c r="R7" i="29" s="1"/>
  <c r="S7" i="29" s="1"/>
  <c r="T7" i="29" s="1"/>
  <c r="U7" i="29" s="1"/>
  <c r="V7" i="29" s="1"/>
  <c r="W7" i="29" s="1"/>
  <c r="X7" i="29" s="1"/>
  <c r="Y7" i="29" s="1"/>
  <c r="Z7" i="29" s="1"/>
  <c r="AA7" i="29" s="1"/>
  <c r="AB7" i="29" s="1"/>
  <c r="AC7" i="29" s="1"/>
  <c r="AD7" i="29" s="1"/>
  <c r="AE7" i="29" s="1"/>
  <c r="AF7" i="29" s="1"/>
  <c r="AG7" i="29" s="1"/>
  <c r="AH7" i="29" s="1"/>
  <c r="AE23" i="28"/>
  <c r="AC23" i="28"/>
  <c r="AA23" i="28"/>
  <c r="Y23" i="28"/>
  <c r="W23" i="28"/>
  <c r="U23" i="28"/>
  <c r="S23" i="28"/>
  <c r="Q23" i="28"/>
  <c r="O23" i="28"/>
  <c r="M23" i="28"/>
  <c r="K23" i="28"/>
  <c r="I23" i="28"/>
  <c r="AF22" i="28"/>
  <c r="AD22" i="28"/>
  <c r="AB22" i="28"/>
  <c r="Z22" i="28"/>
  <c r="X22" i="28"/>
  <c r="V22" i="28"/>
  <c r="T22" i="28"/>
  <c r="R22" i="28"/>
  <c r="P22" i="28"/>
  <c r="N22" i="28"/>
  <c r="L22" i="28"/>
  <c r="J22" i="28"/>
  <c r="AF21" i="28"/>
  <c r="AD21" i="28"/>
  <c r="AB21" i="28"/>
  <c r="Z21" i="28"/>
  <c r="X21" i="28"/>
  <c r="V21" i="28"/>
  <c r="T21" i="28"/>
  <c r="R21" i="28"/>
  <c r="P21" i="28"/>
  <c r="N21" i="28"/>
  <c r="L21" i="28"/>
  <c r="J21" i="28"/>
  <c r="AF20" i="28"/>
  <c r="AD20" i="28"/>
  <c r="AB20" i="28"/>
  <c r="Z20" i="28"/>
  <c r="X20" i="28"/>
  <c r="V20" i="28"/>
  <c r="T20" i="28"/>
  <c r="R20" i="28"/>
  <c r="P20" i="28"/>
  <c r="N20" i="28"/>
  <c r="L20" i="28"/>
  <c r="J20" i="28"/>
  <c r="AF19" i="28"/>
  <c r="AD19" i="28"/>
  <c r="AB19" i="28"/>
  <c r="Z19" i="28"/>
  <c r="X19" i="28"/>
  <c r="V19" i="28"/>
  <c r="T19" i="28"/>
  <c r="R19" i="28"/>
  <c r="P19" i="28"/>
  <c r="N19" i="28"/>
  <c r="L19" i="28"/>
  <c r="J19" i="28"/>
  <c r="AF18" i="28"/>
  <c r="AE18" i="28"/>
  <c r="AD18" i="28"/>
  <c r="AC18" i="28"/>
  <c r="AA18" i="28"/>
  <c r="O18" i="28"/>
  <c r="M18" i="28"/>
  <c r="L18" i="28"/>
  <c r="K18" i="28"/>
  <c r="J18" i="28"/>
  <c r="I18" i="28"/>
  <c r="AG17" i="28"/>
  <c r="D17" i="28"/>
  <c r="E17" i="28" s="1"/>
  <c r="G17" i="28" s="1"/>
  <c r="AG16" i="28"/>
  <c r="D16" i="28"/>
  <c r="E16" i="28" s="1"/>
  <c r="G16" i="28" s="1"/>
  <c r="AG15" i="28"/>
  <c r="D15" i="28"/>
  <c r="E15" i="28" s="1"/>
  <c r="G15" i="28" s="1"/>
  <c r="AG14" i="28"/>
  <c r="D14" i="28"/>
  <c r="E14" i="28" s="1"/>
  <c r="G14" i="28" s="1"/>
  <c r="AG13" i="28"/>
  <c r="D13" i="28"/>
  <c r="E13" i="28" s="1"/>
  <c r="G13" i="28" s="1"/>
  <c r="AG12" i="28"/>
  <c r="D12" i="28"/>
  <c r="E12" i="28" s="1"/>
  <c r="G12" i="28" s="1"/>
  <c r="AG11" i="28"/>
  <c r="D11" i="28"/>
  <c r="E11" i="28" s="1"/>
  <c r="G11" i="28" s="1"/>
  <c r="AG10" i="28"/>
  <c r="D10" i="28"/>
  <c r="E10" i="28" s="1"/>
  <c r="G10" i="28" s="1"/>
  <c r="AG9" i="28"/>
  <c r="D9" i="28"/>
  <c r="E9" i="28" s="1"/>
  <c r="G9" i="28" s="1"/>
  <c r="A9" i="28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G8" i="28"/>
  <c r="D8" i="28"/>
  <c r="E8" i="28" s="1"/>
  <c r="G8" i="28" s="1"/>
  <c r="B7" i="28"/>
  <c r="C7" i="28" s="1"/>
  <c r="D7" i="28" s="1"/>
  <c r="E7" i="28" s="1"/>
  <c r="F7" i="28" s="1"/>
  <c r="G7" i="28" s="1"/>
  <c r="H7" i="28" s="1"/>
  <c r="I7" i="28" s="1"/>
  <c r="J7" i="28" s="1"/>
  <c r="K7" i="28" s="1"/>
  <c r="L7" i="28" s="1"/>
  <c r="M7" i="28" s="1"/>
  <c r="N7" i="28" s="1"/>
  <c r="O7" i="28" s="1"/>
  <c r="P7" i="28" s="1"/>
  <c r="Q7" i="28" s="1"/>
  <c r="R7" i="28" s="1"/>
  <c r="S7" i="28" s="1"/>
  <c r="T7" i="28" s="1"/>
  <c r="U7" i="28" s="1"/>
  <c r="V7" i="28" s="1"/>
  <c r="W7" i="28" s="1"/>
  <c r="X7" i="28" s="1"/>
  <c r="Y7" i="28" s="1"/>
  <c r="Z7" i="28" s="1"/>
  <c r="AA7" i="28" s="1"/>
  <c r="AB7" i="28" s="1"/>
  <c r="AC7" i="28" s="1"/>
  <c r="AD7" i="28" s="1"/>
  <c r="AE7" i="28" s="1"/>
  <c r="AF7" i="28" s="1"/>
  <c r="AG7" i="28" s="1"/>
  <c r="AH7" i="28" s="1"/>
  <c r="AE23" i="26"/>
  <c r="AC23" i="26"/>
  <c r="AA23" i="26"/>
  <c r="Y23" i="26"/>
  <c r="W23" i="26"/>
  <c r="U23" i="26"/>
  <c r="S23" i="26"/>
  <c r="Q23" i="26"/>
  <c r="O23" i="26"/>
  <c r="M23" i="26"/>
  <c r="K23" i="26"/>
  <c r="I23" i="26"/>
  <c r="AF22" i="26"/>
  <c r="AD22" i="26"/>
  <c r="AB22" i="26"/>
  <c r="Z22" i="26"/>
  <c r="X22" i="26"/>
  <c r="V22" i="26"/>
  <c r="T22" i="26"/>
  <c r="R22" i="26"/>
  <c r="P22" i="26"/>
  <c r="N22" i="26"/>
  <c r="L22" i="26"/>
  <c r="J22" i="26"/>
  <c r="AF21" i="26"/>
  <c r="AD21" i="26"/>
  <c r="AB21" i="26"/>
  <c r="Z21" i="26"/>
  <c r="X21" i="26"/>
  <c r="V21" i="26"/>
  <c r="T21" i="26"/>
  <c r="R21" i="26"/>
  <c r="P21" i="26"/>
  <c r="N21" i="26"/>
  <c r="L21" i="26"/>
  <c r="J21" i="26"/>
  <c r="AF20" i="26"/>
  <c r="AD20" i="26"/>
  <c r="AB20" i="26"/>
  <c r="Z20" i="26"/>
  <c r="X20" i="26"/>
  <c r="V20" i="26"/>
  <c r="T20" i="26"/>
  <c r="R20" i="26"/>
  <c r="P20" i="26"/>
  <c r="N20" i="26"/>
  <c r="L20" i="26"/>
  <c r="J20" i="26"/>
  <c r="AF19" i="26"/>
  <c r="AD19" i="26"/>
  <c r="AB19" i="26"/>
  <c r="Z19" i="26"/>
  <c r="X19" i="26"/>
  <c r="V19" i="26"/>
  <c r="T19" i="26"/>
  <c r="R19" i="26"/>
  <c r="P19" i="26"/>
  <c r="N19" i="26"/>
  <c r="L19" i="26"/>
  <c r="J19" i="26"/>
  <c r="AF18" i="26"/>
  <c r="AE18" i="26"/>
  <c r="AD18" i="26"/>
  <c r="AC18" i="26"/>
  <c r="AA18" i="26"/>
  <c r="O18" i="26"/>
  <c r="M18" i="26"/>
  <c r="L18" i="26"/>
  <c r="K18" i="26"/>
  <c r="J18" i="26"/>
  <c r="I18" i="26"/>
  <c r="AG17" i="26"/>
  <c r="D17" i="26"/>
  <c r="E17" i="26" s="1"/>
  <c r="G17" i="26" s="1"/>
  <c r="AG16" i="26"/>
  <c r="D16" i="26"/>
  <c r="E16" i="26" s="1"/>
  <c r="G16" i="26" s="1"/>
  <c r="AG15" i="26"/>
  <c r="D15" i="26"/>
  <c r="E15" i="26" s="1"/>
  <c r="G15" i="26" s="1"/>
  <c r="AG14" i="26"/>
  <c r="D14" i="26"/>
  <c r="E14" i="26" s="1"/>
  <c r="G14" i="26" s="1"/>
  <c r="AG13" i="26"/>
  <c r="D13" i="26"/>
  <c r="E13" i="26" s="1"/>
  <c r="G13" i="26" s="1"/>
  <c r="AG12" i="26"/>
  <c r="D12" i="26"/>
  <c r="E12" i="26" s="1"/>
  <c r="G12" i="26" s="1"/>
  <c r="AG11" i="26"/>
  <c r="D11" i="26"/>
  <c r="E11" i="26" s="1"/>
  <c r="G11" i="26" s="1"/>
  <c r="AG10" i="26"/>
  <c r="D10" i="26"/>
  <c r="E10" i="26" s="1"/>
  <c r="G10" i="26" s="1"/>
  <c r="AG9" i="26"/>
  <c r="D9" i="26"/>
  <c r="E9" i="26" s="1"/>
  <c r="G9" i="26" s="1"/>
  <c r="A9" i="26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G8" i="26"/>
  <c r="D8" i="26"/>
  <c r="E8" i="26" s="1"/>
  <c r="G8" i="26" s="1"/>
  <c r="B7" i="26"/>
  <c r="C7" i="26" s="1"/>
  <c r="D7" i="26" s="1"/>
  <c r="E7" i="26" s="1"/>
  <c r="F7" i="26" s="1"/>
  <c r="G7" i="26" s="1"/>
  <c r="H7" i="26" s="1"/>
  <c r="I7" i="26" s="1"/>
  <c r="J7" i="26" s="1"/>
  <c r="K7" i="26" s="1"/>
  <c r="L7" i="26" s="1"/>
  <c r="M7" i="26" s="1"/>
  <c r="N7" i="26" s="1"/>
  <c r="O7" i="26" s="1"/>
  <c r="P7" i="26" s="1"/>
  <c r="Q7" i="26" s="1"/>
  <c r="R7" i="26" s="1"/>
  <c r="S7" i="26" s="1"/>
  <c r="T7" i="26" s="1"/>
  <c r="U7" i="26" s="1"/>
  <c r="V7" i="26" s="1"/>
  <c r="W7" i="26" s="1"/>
  <c r="X7" i="26" s="1"/>
  <c r="Y7" i="26" s="1"/>
  <c r="Z7" i="26" s="1"/>
  <c r="AA7" i="26" s="1"/>
  <c r="AB7" i="26" s="1"/>
  <c r="AC7" i="26" s="1"/>
  <c r="AD7" i="26" s="1"/>
  <c r="AE7" i="26" s="1"/>
  <c r="AF7" i="26" s="1"/>
  <c r="AG7" i="26" s="1"/>
  <c r="AH7" i="26" s="1"/>
  <c r="AE23" i="24"/>
  <c r="AC23" i="24"/>
  <c r="AA23" i="24"/>
  <c r="Y23" i="24"/>
  <c r="W23" i="24"/>
  <c r="U23" i="24"/>
  <c r="S23" i="24"/>
  <c r="Q23" i="24"/>
  <c r="O23" i="24"/>
  <c r="M23" i="24"/>
  <c r="K23" i="24"/>
  <c r="I23" i="24"/>
  <c r="AF22" i="24"/>
  <c r="AD22" i="24"/>
  <c r="AB22" i="24"/>
  <c r="Z22" i="24"/>
  <c r="X22" i="24"/>
  <c r="V22" i="24"/>
  <c r="T22" i="24"/>
  <c r="R22" i="24"/>
  <c r="P22" i="24"/>
  <c r="N22" i="24"/>
  <c r="L22" i="24"/>
  <c r="J22" i="24"/>
  <c r="AF21" i="24"/>
  <c r="AD21" i="24"/>
  <c r="AB21" i="24"/>
  <c r="Z21" i="24"/>
  <c r="X21" i="24"/>
  <c r="V21" i="24"/>
  <c r="T21" i="24"/>
  <c r="R21" i="24"/>
  <c r="P21" i="24"/>
  <c r="N21" i="24"/>
  <c r="L21" i="24"/>
  <c r="J21" i="24"/>
  <c r="AF20" i="24"/>
  <c r="AD20" i="24"/>
  <c r="AB20" i="24"/>
  <c r="Z20" i="24"/>
  <c r="X20" i="24"/>
  <c r="V20" i="24"/>
  <c r="T20" i="24"/>
  <c r="R20" i="24"/>
  <c r="P20" i="24"/>
  <c r="N20" i="24"/>
  <c r="L20" i="24"/>
  <c r="J20" i="24"/>
  <c r="AF19" i="24"/>
  <c r="AD19" i="24"/>
  <c r="AB19" i="24"/>
  <c r="Z19" i="24"/>
  <c r="X19" i="24"/>
  <c r="V19" i="24"/>
  <c r="T19" i="24"/>
  <c r="R19" i="24"/>
  <c r="P19" i="24"/>
  <c r="N19" i="24"/>
  <c r="L19" i="24"/>
  <c r="J19" i="24"/>
  <c r="AF18" i="24"/>
  <c r="AE18" i="24"/>
  <c r="AD18" i="24"/>
  <c r="AC18" i="24"/>
  <c r="AA18" i="24"/>
  <c r="O18" i="24"/>
  <c r="M18" i="24"/>
  <c r="L18" i="24"/>
  <c r="K18" i="24"/>
  <c r="J18" i="24"/>
  <c r="I18" i="24"/>
  <c r="AG17" i="24"/>
  <c r="D17" i="24"/>
  <c r="E17" i="24" s="1"/>
  <c r="G17" i="24" s="1"/>
  <c r="AG16" i="24"/>
  <c r="D16" i="24"/>
  <c r="E16" i="24" s="1"/>
  <c r="G16" i="24" s="1"/>
  <c r="AG15" i="24"/>
  <c r="D15" i="24"/>
  <c r="E15" i="24" s="1"/>
  <c r="G15" i="24" s="1"/>
  <c r="W15" i="24" s="1"/>
  <c r="AG14" i="24"/>
  <c r="D14" i="24"/>
  <c r="E14" i="24" s="1"/>
  <c r="G14" i="24" s="1"/>
  <c r="AG13" i="24"/>
  <c r="D13" i="24"/>
  <c r="E13" i="24" s="1"/>
  <c r="G13" i="24" s="1"/>
  <c r="AG12" i="24"/>
  <c r="D12" i="24"/>
  <c r="E12" i="24" s="1"/>
  <c r="G12" i="24" s="1"/>
  <c r="AG11" i="24"/>
  <c r="D11" i="24"/>
  <c r="E11" i="24" s="1"/>
  <c r="G11" i="24" s="1"/>
  <c r="P11" i="24" s="1"/>
  <c r="AG10" i="24"/>
  <c r="D10" i="24"/>
  <c r="E10" i="24" s="1"/>
  <c r="G10" i="24" s="1"/>
  <c r="AG9" i="24"/>
  <c r="D9" i="24"/>
  <c r="E9" i="24" s="1"/>
  <c r="G9" i="24" s="1"/>
  <c r="A9" i="24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G8" i="24"/>
  <c r="D8" i="24"/>
  <c r="E8" i="24" s="1"/>
  <c r="G8" i="24" s="1"/>
  <c r="B7" i="24"/>
  <c r="C7" i="24" s="1"/>
  <c r="D7" i="24" s="1"/>
  <c r="E7" i="24" s="1"/>
  <c r="F7" i="24" s="1"/>
  <c r="G7" i="24" s="1"/>
  <c r="H7" i="24" s="1"/>
  <c r="I7" i="24" s="1"/>
  <c r="J7" i="24" s="1"/>
  <c r="K7" i="24" s="1"/>
  <c r="L7" i="24" s="1"/>
  <c r="M7" i="24" s="1"/>
  <c r="N7" i="24" s="1"/>
  <c r="O7" i="24" s="1"/>
  <c r="P7" i="24" s="1"/>
  <c r="Q7" i="24" s="1"/>
  <c r="R7" i="24" s="1"/>
  <c r="S7" i="24" s="1"/>
  <c r="T7" i="24" s="1"/>
  <c r="U7" i="24" s="1"/>
  <c r="V7" i="24" s="1"/>
  <c r="W7" i="24" s="1"/>
  <c r="X7" i="24" s="1"/>
  <c r="Y7" i="24" s="1"/>
  <c r="Z7" i="24" s="1"/>
  <c r="AA7" i="24" s="1"/>
  <c r="AB7" i="24" s="1"/>
  <c r="AC7" i="24" s="1"/>
  <c r="AD7" i="24" s="1"/>
  <c r="AE7" i="24" s="1"/>
  <c r="AF7" i="24" s="1"/>
  <c r="AG7" i="24" s="1"/>
  <c r="AH7" i="24" s="1"/>
  <c r="V23" i="45" l="1"/>
  <c r="P23" i="45"/>
  <c r="AE24" i="45"/>
  <c r="AE25" i="45" s="1"/>
  <c r="X23" i="45"/>
  <c r="O24" i="45"/>
  <c r="O25" i="45" s="1"/>
  <c r="K24" i="45"/>
  <c r="K25" i="45" s="1"/>
  <c r="AA24" i="45"/>
  <c r="AA25" i="45" s="1"/>
  <c r="R23" i="45"/>
  <c r="AG18" i="45"/>
  <c r="J23" i="45"/>
  <c r="J24" i="45" s="1"/>
  <c r="J25" i="45" s="1"/>
  <c r="Z23" i="45"/>
  <c r="L23" i="45"/>
  <c r="L24" i="45" s="1"/>
  <c r="L25" i="45" s="1"/>
  <c r="AB23" i="45"/>
  <c r="AF23" i="45"/>
  <c r="AF24" i="45" s="1"/>
  <c r="AF25" i="45" s="1"/>
  <c r="N23" i="45"/>
  <c r="AD23" i="45"/>
  <c r="AD24" i="45" s="1"/>
  <c r="AD25" i="45" s="1"/>
  <c r="M24" i="45"/>
  <c r="M25" i="45" s="1"/>
  <c r="T23" i="45"/>
  <c r="AC24" i="45"/>
  <c r="AC25" i="45" s="1"/>
  <c r="W15" i="45"/>
  <c r="Q15" i="45"/>
  <c r="S15" i="45"/>
  <c r="U15" i="45"/>
  <c r="P14" i="45"/>
  <c r="U14" i="45"/>
  <c r="S14" i="45"/>
  <c r="Q14" i="45"/>
  <c r="T9" i="45"/>
  <c r="R9" i="45"/>
  <c r="P9" i="45"/>
  <c r="X9" i="45"/>
  <c r="V9" i="45"/>
  <c r="S12" i="45"/>
  <c r="Q12" i="45"/>
  <c r="W12" i="45"/>
  <c r="U12" i="45"/>
  <c r="X16" i="45"/>
  <c r="P16" i="45"/>
  <c r="V16" i="45"/>
  <c r="T16" i="45"/>
  <c r="R16" i="45"/>
  <c r="Z16" i="45"/>
  <c r="Z18" i="45" s="1"/>
  <c r="X8" i="45"/>
  <c r="V8" i="45"/>
  <c r="T8" i="45"/>
  <c r="Q8" i="45"/>
  <c r="P8" i="45"/>
  <c r="R11" i="45"/>
  <c r="P11" i="45"/>
  <c r="N11" i="45"/>
  <c r="AB10" i="45"/>
  <c r="AB18" i="45" s="1"/>
  <c r="Q10" i="45"/>
  <c r="N10" i="45"/>
  <c r="V13" i="45"/>
  <c r="T13" i="45"/>
  <c r="R13" i="45"/>
  <c r="P13" i="45"/>
  <c r="Y13" i="45"/>
  <c r="Y18" i="45" s="1"/>
  <c r="Y24" i="45" s="1"/>
  <c r="Y25" i="45" s="1"/>
  <c r="Q17" i="45"/>
  <c r="W17" i="45"/>
  <c r="U17" i="45"/>
  <c r="S17" i="45"/>
  <c r="I24" i="45"/>
  <c r="AC24" i="44"/>
  <c r="AC25" i="44" s="1"/>
  <c r="Z23" i="44"/>
  <c r="AE24" i="44"/>
  <c r="AE25" i="44" s="1"/>
  <c r="N23" i="44"/>
  <c r="X23" i="44"/>
  <c r="R23" i="44"/>
  <c r="L23" i="44"/>
  <c r="L24" i="44" s="1"/>
  <c r="L25" i="44" s="1"/>
  <c r="AD23" i="44"/>
  <c r="AD24" i="44" s="1"/>
  <c r="AD25" i="44" s="1"/>
  <c r="M24" i="44"/>
  <c r="M25" i="44" s="1"/>
  <c r="AB23" i="44"/>
  <c r="J23" i="44"/>
  <c r="J24" i="44" s="1"/>
  <c r="J25" i="44" s="1"/>
  <c r="K24" i="44"/>
  <c r="K25" i="44" s="1"/>
  <c r="AG18" i="44"/>
  <c r="O24" i="44"/>
  <c r="O25" i="44" s="1"/>
  <c r="V23" i="44"/>
  <c r="AA24" i="44"/>
  <c r="AA25" i="44" s="1"/>
  <c r="P23" i="44"/>
  <c r="AF23" i="44"/>
  <c r="AF24" i="44" s="1"/>
  <c r="AF25" i="44" s="1"/>
  <c r="T23" i="44"/>
  <c r="W15" i="44"/>
  <c r="U15" i="44"/>
  <c r="S15" i="44"/>
  <c r="Q15" i="44"/>
  <c r="T9" i="44"/>
  <c r="R9" i="44"/>
  <c r="P9" i="44"/>
  <c r="V9" i="44"/>
  <c r="X9" i="44"/>
  <c r="W12" i="44"/>
  <c r="U12" i="44"/>
  <c r="S12" i="44"/>
  <c r="Q12" i="44"/>
  <c r="X16" i="44"/>
  <c r="V16" i="44"/>
  <c r="Z16" i="44"/>
  <c r="Z18" i="44" s="1"/>
  <c r="T16" i="44"/>
  <c r="R16" i="44"/>
  <c r="P16" i="44"/>
  <c r="N10" i="44"/>
  <c r="AB10" i="44"/>
  <c r="AB18" i="44" s="1"/>
  <c r="Q10" i="44"/>
  <c r="V13" i="44"/>
  <c r="T13" i="44"/>
  <c r="R13" i="44"/>
  <c r="P13" i="44"/>
  <c r="Y13" i="44"/>
  <c r="Y18" i="44" s="1"/>
  <c r="Y24" i="44" s="1"/>
  <c r="Y25" i="44" s="1"/>
  <c r="Q17" i="44"/>
  <c r="W17" i="44"/>
  <c r="S17" i="44"/>
  <c r="U17" i="44"/>
  <c r="X8" i="44"/>
  <c r="V8" i="44"/>
  <c r="T8" i="44"/>
  <c r="Q8" i="44"/>
  <c r="P8" i="44"/>
  <c r="R11" i="44"/>
  <c r="P11" i="44"/>
  <c r="N11" i="44"/>
  <c r="P14" i="44"/>
  <c r="U14" i="44"/>
  <c r="Q14" i="44"/>
  <c r="S14" i="44"/>
  <c r="I24" i="44"/>
  <c r="V23" i="40"/>
  <c r="M24" i="40"/>
  <c r="M25" i="40" s="1"/>
  <c r="AE24" i="40"/>
  <c r="AE25" i="40" s="1"/>
  <c r="X23" i="40"/>
  <c r="O24" i="40"/>
  <c r="O25" i="40" s="1"/>
  <c r="X23" i="39"/>
  <c r="N23" i="40"/>
  <c r="AE24" i="38"/>
  <c r="AE25" i="38" s="1"/>
  <c r="AC24" i="39"/>
  <c r="AC25" i="39" s="1"/>
  <c r="O24" i="38"/>
  <c r="O25" i="38" s="1"/>
  <c r="X23" i="37"/>
  <c r="R23" i="40"/>
  <c r="L23" i="40"/>
  <c r="L24" i="40" s="1"/>
  <c r="L25" i="40" s="1"/>
  <c r="AB23" i="40"/>
  <c r="AD23" i="40"/>
  <c r="AD24" i="40" s="1"/>
  <c r="AD25" i="40" s="1"/>
  <c r="AE24" i="39"/>
  <c r="AE25" i="39" s="1"/>
  <c r="N23" i="39"/>
  <c r="AC24" i="40"/>
  <c r="AC25" i="40" s="1"/>
  <c r="K24" i="40"/>
  <c r="K25" i="40" s="1"/>
  <c r="O24" i="39"/>
  <c r="O25" i="39" s="1"/>
  <c r="AA24" i="40"/>
  <c r="AA25" i="40" s="1"/>
  <c r="V13" i="40"/>
  <c r="Y13" i="40"/>
  <c r="Y18" i="40" s="1"/>
  <c r="Y24" i="40" s="1"/>
  <c r="Y25" i="40" s="1"/>
  <c r="AG18" i="40"/>
  <c r="P23" i="40"/>
  <c r="AF23" i="40"/>
  <c r="AF24" i="40" s="1"/>
  <c r="AF25" i="40" s="1"/>
  <c r="J23" i="40"/>
  <c r="J24" i="40" s="1"/>
  <c r="J25" i="40" s="1"/>
  <c r="Z23" i="40"/>
  <c r="T23" i="40"/>
  <c r="W15" i="40"/>
  <c r="U15" i="40"/>
  <c r="S15" i="40"/>
  <c r="Q15" i="40"/>
  <c r="X8" i="40"/>
  <c r="V8" i="40"/>
  <c r="T8" i="40"/>
  <c r="Q8" i="40"/>
  <c r="P8" i="40"/>
  <c r="N10" i="40"/>
  <c r="AB10" i="40"/>
  <c r="AB18" i="40" s="1"/>
  <c r="Q10" i="40"/>
  <c r="X16" i="40"/>
  <c r="V16" i="40"/>
  <c r="T16" i="40"/>
  <c r="R16" i="40"/>
  <c r="P16" i="40"/>
  <c r="Z16" i="40"/>
  <c r="Z18" i="40" s="1"/>
  <c r="R11" i="40"/>
  <c r="P11" i="40"/>
  <c r="N11" i="40"/>
  <c r="Q17" i="40"/>
  <c r="W17" i="40"/>
  <c r="U17" i="40"/>
  <c r="S17" i="40"/>
  <c r="T9" i="40"/>
  <c r="V9" i="40"/>
  <c r="R9" i="40"/>
  <c r="P9" i="40"/>
  <c r="X9" i="40"/>
  <c r="P14" i="40"/>
  <c r="Q14" i="40"/>
  <c r="U14" i="40"/>
  <c r="S14" i="40"/>
  <c r="W12" i="40"/>
  <c r="U12" i="40"/>
  <c r="S12" i="40"/>
  <c r="Q12" i="40"/>
  <c r="P13" i="40"/>
  <c r="R13" i="40"/>
  <c r="T13" i="40"/>
  <c r="I24" i="40"/>
  <c r="L23" i="39"/>
  <c r="L24" i="39" s="1"/>
  <c r="L25" i="39" s="1"/>
  <c r="AC24" i="38"/>
  <c r="AC25" i="38" s="1"/>
  <c r="P23" i="39"/>
  <c r="AF23" i="39"/>
  <c r="AF24" i="39" s="1"/>
  <c r="AF25" i="39" s="1"/>
  <c r="AD23" i="39"/>
  <c r="AD24" i="39" s="1"/>
  <c r="AD25" i="39" s="1"/>
  <c r="X23" i="38"/>
  <c r="M24" i="39"/>
  <c r="M25" i="39" s="1"/>
  <c r="AB23" i="39"/>
  <c r="K24" i="39"/>
  <c r="K25" i="39" s="1"/>
  <c r="AG18" i="39"/>
  <c r="R23" i="39"/>
  <c r="P23" i="38"/>
  <c r="AF23" i="38"/>
  <c r="AF24" i="38" s="1"/>
  <c r="AF25" i="38" s="1"/>
  <c r="V23" i="39"/>
  <c r="AA24" i="39"/>
  <c r="AA25" i="39" s="1"/>
  <c r="N23" i="38"/>
  <c r="J23" i="39"/>
  <c r="J24" i="39" s="1"/>
  <c r="J25" i="39" s="1"/>
  <c r="Z23" i="39"/>
  <c r="T23" i="39"/>
  <c r="T9" i="39"/>
  <c r="R9" i="39"/>
  <c r="P9" i="39"/>
  <c r="X9" i="39"/>
  <c r="V9" i="39"/>
  <c r="W15" i="39"/>
  <c r="U15" i="39"/>
  <c r="S15" i="39"/>
  <c r="Q15" i="39"/>
  <c r="W12" i="39"/>
  <c r="U12" i="39"/>
  <c r="S12" i="39"/>
  <c r="Q12" i="39"/>
  <c r="X16" i="39"/>
  <c r="V16" i="39"/>
  <c r="T16" i="39"/>
  <c r="R16" i="39"/>
  <c r="P16" i="39"/>
  <c r="Z16" i="39"/>
  <c r="Z18" i="39" s="1"/>
  <c r="N10" i="39"/>
  <c r="AB10" i="39"/>
  <c r="AB18" i="39" s="1"/>
  <c r="Q10" i="39"/>
  <c r="V13" i="39"/>
  <c r="T13" i="39"/>
  <c r="R13" i="39"/>
  <c r="P13" i="39"/>
  <c r="Y13" i="39"/>
  <c r="Y18" i="39" s="1"/>
  <c r="Y24" i="39" s="1"/>
  <c r="Y25" i="39" s="1"/>
  <c r="Q17" i="39"/>
  <c r="S17" i="39"/>
  <c r="W17" i="39"/>
  <c r="U17" i="39"/>
  <c r="X8" i="39"/>
  <c r="V8" i="39"/>
  <c r="T8" i="39"/>
  <c r="Q8" i="39"/>
  <c r="P8" i="39"/>
  <c r="R11" i="39"/>
  <c r="P11" i="39"/>
  <c r="N11" i="39"/>
  <c r="P14" i="39"/>
  <c r="Q14" i="39"/>
  <c r="U14" i="39"/>
  <c r="S14" i="39"/>
  <c r="O24" i="35"/>
  <c r="O25" i="35" s="1"/>
  <c r="K24" i="38"/>
  <c r="K25" i="38" s="1"/>
  <c r="AA24" i="38"/>
  <c r="AA25" i="38" s="1"/>
  <c r="I24" i="39"/>
  <c r="AD23" i="38"/>
  <c r="AD24" i="38" s="1"/>
  <c r="AD25" i="38" s="1"/>
  <c r="M24" i="38"/>
  <c r="M25" i="38" s="1"/>
  <c r="R23" i="38"/>
  <c r="L23" i="38"/>
  <c r="L24" i="38" s="1"/>
  <c r="L25" i="38" s="1"/>
  <c r="AB23" i="38"/>
  <c r="M24" i="37"/>
  <c r="M25" i="37" s="1"/>
  <c r="AG18" i="38"/>
  <c r="AC24" i="37"/>
  <c r="AC25" i="37" s="1"/>
  <c r="V23" i="38"/>
  <c r="J23" i="38"/>
  <c r="J24" i="38" s="1"/>
  <c r="J25" i="38" s="1"/>
  <c r="Z23" i="38"/>
  <c r="T23" i="38"/>
  <c r="T9" i="38"/>
  <c r="V9" i="38"/>
  <c r="R9" i="38"/>
  <c r="P9" i="38"/>
  <c r="X9" i="38"/>
  <c r="W15" i="38"/>
  <c r="U15" i="38"/>
  <c r="S15" i="38"/>
  <c r="Q15" i="38"/>
  <c r="W12" i="38"/>
  <c r="U12" i="38"/>
  <c r="S12" i="38"/>
  <c r="Q12" i="38"/>
  <c r="X16" i="38"/>
  <c r="V16" i="38"/>
  <c r="T16" i="38"/>
  <c r="R16" i="38"/>
  <c r="P16" i="38"/>
  <c r="Z16" i="38"/>
  <c r="Z18" i="38" s="1"/>
  <c r="N10" i="38"/>
  <c r="AB10" i="38"/>
  <c r="AB18" i="38" s="1"/>
  <c r="Q10" i="38"/>
  <c r="V13" i="38"/>
  <c r="T13" i="38"/>
  <c r="R13" i="38"/>
  <c r="P13" i="38"/>
  <c r="Y13" i="38"/>
  <c r="Y18" i="38" s="1"/>
  <c r="Y24" i="38" s="1"/>
  <c r="Y25" i="38" s="1"/>
  <c r="Q17" i="38"/>
  <c r="S17" i="38"/>
  <c r="W17" i="38"/>
  <c r="U17" i="38"/>
  <c r="X8" i="38"/>
  <c r="V8" i="38"/>
  <c r="T8" i="38"/>
  <c r="Q8" i="38"/>
  <c r="P8" i="38"/>
  <c r="R11" i="38"/>
  <c r="P11" i="38"/>
  <c r="N11" i="38"/>
  <c r="P14" i="38"/>
  <c r="Q14" i="38"/>
  <c r="U14" i="38"/>
  <c r="S14" i="38"/>
  <c r="K24" i="37"/>
  <c r="K25" i="37" s="1"/>
  <c r="AA24" i="37"/>
  <c r="AA25" i="37" s="1"/>
  <c r="I24" i="38"/>
  <c r="P23" i="37"/>
  <c r="AF23" i="37"/>
  <c r="AF24" i="37" s="1"/>
  <c r="AF25" i="37" s="1"/>
  <c r="AE24" i="37"/>
  <c r="AE25" i="37" s="1"/>
  <c r="O24" i="37"/>
  <c r="O25" i="37" s="1"/>
  <c r="R23" i="37"/>
  <c r="J23" i="37"/>
  <c r="J24" i="37" s="1"/>
  <c r="J25" i="37" s="1"/>
  <c r="Z23" i="37"/>
  <c r="L23" i="37"/>
  <c r="L24" i="37" s="1"/>
  <c r="L25" i="37" s="1"/>
  <c r="AB23" i="37"/>
  <c r="AG18" i="37"/>
  <c r="AA24" i="35"/>
  <c r="AA25" i="35" s="1"/>
  <c r="N23" i="37"/>
  <c r="AD23" i="37"/>
  <c r="AD24" i="37" s="1"/>
  <c r="AD25" i="37" s="1"/>
  <c r="V23" i="37"/>
  <c r="T23" i="37"/>
  <c r="T9" i="37"/>
  <c r="R9" i="37"/>
  <c r="P9" i="37"/>
  <c r="V9" i="37"/>
  <c r="X9" i="37"/>
  <c r="W12" i="37"/>
  <c r="U12" i="37"/>
  <c r="S12" i="37"/>
  <c r="Q12" i="37"/>
  <c r="X16" i="37"/>
  <c r="V16" i="37"/>
  <c r="T16" i="37"/>
  <c r="R16" i="37"/>
  <c r="P16" i="37"/>
  <c r="Z16" i="37"/>
  <c r="Z18" i="37" s="1"/>
  <c r="W15" i="37"/>
  <c r="U15" i="37"/>
  <c r="S15" i="37"/>
  <c r="Q15" i="37"/>
  <c r="AB10" i="37"/>
  <c r="AB18" i="37" s="1"/>
  <c r="N10" i="37"/>
  <c r="Q10" i="37"/>
  <c r="V13" i="37"/>
  <c r="T13" i="37"/>
  <c r="R13" i="37"/>
  <c r="P13" i="37"/>
  <c r="Y13" i="37"/>
  <c r="Y18" i="37" s="1"/>
  <c r="Y24" i="37" s="1"/>
  <c r="Y25" i="37" s="1"/>
  <c r="Q17" i="37"/>
  <c r="S17" i="37"/>
  <c r="W17" i="37"/>
  <c r="U17" i="37"/>
  <c r="X8" i="37"/>
  <c r="V8" i="37"/>
  <c r="T8" i="37"/>
  <c r="Q8" i="37"/>
  <c r="P8" i="37"/>
  <c r="R11" i="37"/>
  <c r="P11" i="37"/>
  <c r="N11" i="37"/>
  <c r="P14" i="37"/>
  <c r="U14" i="37"/>
  <c r="Q14" i="37"/>
  <c r="S14" i="37"/>
  <c r="N23" i="35"/>
  <c r="I24" i="37"/>
  <c r="K24" i="35"/>
  <c r="K25" i="35" s="1"/>
  <c r="L23" i="35"/>
  <c r="L24" i="35" s="1"/>
  <c r="L25" i="35" s="1"/>
  <c r="AD23" i="35"/>
  <c r="AD24" i="35" s="1"/>
  <c r="AD25" i="35" s="1"/>
  <c r="AC24" i="35"/>
  <c r="AC25" i="35" s="1"/>
  <c r="R23" i="35"/>
  <c r="AE24" i="35"/>
  <c r="AE25" i="35" s="1"/>
  <c r="V23" i="35"/>
  <c r="M24" i="35"/>
  <c r="M25" i="35" s="1"/>
  <c r="AB23" i="35"/>
  <c r="V13" i="35"/>
  <c r="Y13" i="35"/>
  <c r="Y18" i="35" s="1"/>
  <c r="Y24" i="35" s="1"/>
  <c r="Y25" i="35" s="1"/>
  <c r="X23" i="35"/>
  <c r="AG18" i="35"/>
  <c r="P23" i="35"/>
  <c r="AF23" i="35"/>
  <c r="AF24" i="35" s="1"/>
  <c r="AF25" i="35" s="1"/>
  <c r="J23" i="35"/>
  <c r="J24" i="35" s="1"/>
  <c r="J25" i="35" s="1"/>
  <c r="Z23" i="35"/>
  <c r="T23" i="35"/>
  <c r="W15" i="35"/>
  <c r="U15" i="35"/>
  <c r="S15" i="35"/>
  <c r="Q15" i="35"/>
  <c r="X8" i="35"/>
  <c r="V8" i="35"/>
  <c r="T8" i="35"/>
  <c r="Q8" i="35"/>
  <c r="P8" i="35"/>
  <c r="AB10" i="35"/>
  <c r="AB18" i="35" s="1"/>
  <c r="Q10" i="35"/>
  <c r="N10" i="35"/>
  <c r="X16" i="35"/>
  <c r="Z16" i="35"/>
  <c r="Z18" i="35" s="1"/>
  <c r="V16" i="35"/>
  <c r="T16" i="35"/>
  <c r="R16" i="35"/>
  <c r="P16" i="35"/>
  <c r="Q17" i="35"/>
  <c r="S17" i="35"/>
  <c r="W17" i="35"/>
  <c r="U17" i="35"/>
  <c r="R11" i="35"/>
  <c r="P11" i="35"/>
  <c r="N11" i="35"/>
  <c r="T9" i="35"/>
  <c r="R9" i="35"/>
  <c r="P9" i="35"/>
  <c r="V9" i="35"/>
  <c r="X9" i="35"/>
  <c r="P14" i="35"/>
  <c r="Q14" i="35"/>
  <c r="U14" i="35"/>
  <c r="S14" i="35"/>
  <c r="W12" i="35"/>
  <c r="U12" i="35"/>
  <c r="S12" i="35"/>
  <c r="Q12" i="35"/>
  <c r="K24" i="36"/>
  <c r="K25" i="36" s="1"/>
  <c r="P13" i="35"/>
  <c r="R13" i="35"/>
  <c r="T13" i="35"/>
  <c r="I24" i="35"/>
  <c r="V23" i="36"/>
  <c r="AE24" i="36"/>
  <c r="AE25" i="36" s="1"/>
  <c r="AE24" i="34"/>
  <c r="AE25" i="34" s="1"/>
  <c r="O24" i="36"/>
  <c r="O25" i="36" s="1"/>
  <c r="J23" i="36"/>
  <c r="J24" i="36" s="1"/>
  <c r="J25" i="36" s="1"/>
  <c r="Z23" i="36"/>
  <c r="V23" i="34"/>
  <c r="AG18" i="36"/>
  <c r="L23" i="36"/>
  <c r="L24" i="36" s="1"/>
  <c r="L25" i="36" s="1"/>
  <c r="AB23" i="36"/>
  <c r="AA24" i="34"/>
  <c r="AA25" i="34" s="1"/>
  <c r="AC24" i="36"/>
  <c r="AC25" i="36" s="1"/>
  <c r="T23" i="36"/>
  <c r="N23" i="36"/>
  <c r="K24" i="34"/>
  <c r="K25" i="34" s="1"/>
  <c r="AA24" i="36"/>
  <c r="AA25" i="36" s="1"/>
  <c r="P23" i="36"/>
  <c r="AF23" i="36"/>
  <c r="AF24" i="36" s="1"/>
  <c r="AF25" i="36" s="1"/>
  <c r="M24" i="36"/>
  <c r="M25" i="36" s="1"/>
  <c r="R23" i="36"/>
  <c r="AD23" i="36"/>
  <c r="AD24" i="36" s="1"/>
  <c r="AD25" i="36" s="1"/>
  <c r="X23" i="36"/>
  <c r="W12" i="36"/>
  <c r="U12" i="36"/>
  <c r="S12" i="36"/>
  <c r="Q12" i="36"/>
  <c r="X16" i="36"/>
  <c r="V16" i="36"/>
  <c r="T16" i="36"/>
  <c r="R16" i="36"/>
  <c r="P16" i="36"/>
  <c r="Z16" i="36"/>
  <c r="Z18" i="36" s="1"/>
  <c r="AB10" i="36"/>
  <c r="AB18" i="36" s="1"/>
  <c r="N10" i="36"/>
  <c r="Q10" i="36"/>
  <c r="V13" i="36"/>
  <c r="T13" i="36"/>
  <c r="R13" i="36"/>
  <c r="P13" i="36"/>
  <c r="Y13" i="36"/>
  <c r="Y18" i="36" s="1"/>
  <c r="Y24" i="36" s="1"/>
  <c r="Y25" i="36" s="1"/>
  <c r="Q17" i="36"/>
  <c r="W17" i="36"/>
  <c r="U17" i="36"/>
  <c r="S17" i="36"/>
  <c r="X8" i="36"/>
  <c r="V8" i="36"/>
  <c r="T8" i="36"/>
  <c r="Q8" i="36"/>
  <c r="P8" i="36"/>
  <c r="P14" i="36"/>
  <c r="U14" i="36"/>
  <c r="S14" i="36"/>
  <c r="Q14" i="36"/>
  <c r="R11" i="36"/>
  <c r="P11" i="36"/>
  <c r="N11" i="36"/>
  <c r="T9" i="36"/>
  <c r="R9" i="36"/>
  <c r="P9" i="36"/>
  <c r="V9" i="36"/>
  <c r="X9" i="36"/>
  <c r="W15" i="36"/>
  <c r="U15" i="36"/>
  <c r="S15" i="36"/>
  <c r="Q15" i="36"/>
  <c r="I24" i="36"/>
  <c r="I24" i="34"/>
  <c r="I25" i="34" s="1"/>
  <c r="X23" i="34"/>
  <c r="O24" i="34"/>
  <c r="O25" i="34" s="1"/>
  <c r="AC24" i="34"/>
  <c r="AC25" i="34" s="1"/>
  <c r="N23" i="34"/>
  <c r="T23" i="34"/>
  <c r="AD23" i="34"/>
  <c r="AD24" i="34" s="1"/>
  <c r="AD25" i="34" s="1"/>
  <c r="J23" i="34"/>
  <c r="J24" i="34" s="1"/>
  <c r="J25" i="34" s="1"/>
  <c r="Z23" i="34"/>
  <c r="M24" i="34"/>
  <c r="M25" i="34" s="1"/>
  <c r="AC24" i="32"/>
  <c r="AC25" i="32" s="1"/>
  <c r="L23" i="34"/>
  <c r="L24" i="34" s="1"/>
  <c r="L25" i="34" s="1"/>
  <c r="AB23" i="34"/>
  <c r="AG18" i="34"/>
  <c r="P23" i="34"/>
  <c r="AF23" i="34"/>
  <c r="AF24" i="34" s="1"/>
  <c r="AF25" i="34" s="1"/>
  <c r="R23" i="34"/>
  <c r="W12" i="34"/>
  <c r="U12" i="34"/>
  <c r="S12" i="34"/>
  <c r="Q12" i="34"/>
  <c r="AB10" i="34"/>
  <c r="AB18" i="34" s="1"/>
  <c r="Q10" i="34"/>
  <c r="N10" i="34"/>
  <c r="P14" i="34"/>
  <c r="U14" i="34"/>
  <c r="S14" i="34"/>
  <c r="Q14" i="34"/>
  <c r="X8" i="34"/>
  <c r="V8" i="34"/>
  <c r="P8" i="34"/>
  <c r="T8" i="34"/>
  <c r="Q8" i="34"/>
  <c r="V13" i="34"/>
  <c r="T13" i="34"/>
  <c r="R13" i="34"/>
  <c r="P13" i="34"/>
  <c r="Y13" i="34"/>
  <c r="Y18" i="34" s="1"/>
  <c r="Y24" i="34" s="1"/>
  <c r="Y25" i="34" s="1"/>
  <c r="X16" i="34"/>
  <c r="V16" i="34"/>
  <c r="T16" i="34"/>
  <c r="R16" i="34"/>
  <c r="P16" i="34"/>
  <c r="Z16" i="34"/>
  <c r="Z18" i="34" s="1"/>
  <c r="Q17" i="34"/>
  <c r="W17" i="34"/>
  <c r="U17" i="34"/>
  <c r="S17" i="34"/>
  <c r="T9" i="34"/>
  <c r="R9" i="34"/>
  <c r="P9" i="34"/>
  <c r="X9" i="34"/>
  <c r="V9" i="34"/>
  <c r="N11" i="34"/>
  <c r="Q15" i="34"/>
  <c r="P11" i="34"/>
  <c r="U15" i="34"/>
  <c r="S15" i="34"/>
  <c r="X23" i="32"/>
  <c r="O24" i="32"/>
  <c r="O25" i="32" s="1"/>
  <c r="AE24" i="32"/>
  <c r="AE25" i="32" s="1"/>
  <c r="V23" i="32"/>
  <c r="AA24" i="32"/>
  <c r="AA25" i="32" s="1"/>
  <c r="K24" i="32"/>
  <c r="K25" i="32" s="1"/>
  <c r="R23" i="32"/>
  <c r="L23" i="32"/>
  <c r="L24" i="32" s="1"/>
  <c r="L25" i="32" s="1"/>
  <c r="J23" i="32"/>
  <c r="J24" i="32" s="1"/>
  <c r="J25" i="32" s="1"/>
  <c r="M24" i="32"/>
  <c r="M25" i="32" s="1"/>
  <c r="Z23" i="32"/>
  <c r="AB23" i="32"/>
  <c r="N23" i="32"/>
  <c r="AD23" i="32"/>
  <c r="AD24" i="32" s="1"/>
  <c r="AD25" i="32" s="1"/>
  <c r="P23" i="32"/>
  <c r="AF23" i="32"/>
  <c r="AF24" i="32" s="1"/>
  <c r="AF25" i="32" s="1"/>
  <c r="AG18" i="32"/>
  <c r="T23" i="32"/>
  <c r="T9" i="32"/>
  <c r="R9" i="32"/>
  <c r="P9" i="32"/>
  <c r="V9" i="32"/>
  <c r="X9" i="32"/>
  <c r="W15" i="32"/>
  <c r="U15" i="32"/>
  <c r="S15" i="32"/>
  <c r="Q15" i="32"/>
  <c r="W12" i="32"/>
  <c r="U12" i="32"/>
  <c r="S12" i="32"/>
  <c r="Q12" i="32"/>
  <c r="X16" i="32"/>
  <c r="V16" i="32"/>
  <c r="T16" i="32"/>
  <c r="R16" i="32"/>
  <c r="P16" i="32"/>
  <c r="Z16" i="32"/>
  <c r="Z18" i="32" s="1"/>
  <c r="N10" i="32"/>
  <c r="AB10" i="32"/>
  <c r="AB18" i="32" s="1"/>
  <c r="Q10" i="32"/>
  <c r="V13" i="32"/>
  <c r="T13" i="32"/>
  <c r="R13" i="32"/>
  <c r="P13" i="32"/>
  <c r="Y13" i="32"/>
  <c r="Y18" i="32" s="1"/>
  <c r="Y24" i="32" s="1"/>
  <c r="Y25" i="32" s="1"/>
  <c r="Q17" i="32"/>
  <c r="S17" i="32"/>
  <c r="W17" i="32"/>
  <c r="U17" i="32"/>
  <c r="X8" i="32"/>
  <c r="V8" i="32"/>
  <c r="T8" i="32"/>
  <c r="Q8" i="32"/>
  <c r="P8" i="32"/>
  <c r="R11" i="32"/>
  <c r="P11" i="32"/>
  <c r="N11" i="32"/>
  <c r="P14" i="32"/>
  <c r="U14" i="32"/>
  <c r="Q14" i="32"/>
  <c r="S14" i="32"/>
  <c r="I24" i="32"/>
  <c r="R23" i="30"/>
  <c r="AE24" i="30"/>
  <c r="AE25" i="30" s="1"/>
  <c r="AC24" i="30"/>
  <c r="AC25" i="30" s="1"/>
  <c r="P23" i="29"/>
  <c r="K24" i="30"/>
  <c r="K25" i="30" s="1"/>
  <c r="L23" i="30"/>
  <c r="L24" i="30" s="1"/>
  <c r="L25" i="30" s="1"/>
  <c r="AB23" i="30"/>
  <c r="AA24" i="30"/>
  <c r="AA25" i="30" s="1"/>
  <c r="T23" i="28"/>
  <c r="AA24" i="29"/>
  <c r="AA25" i="29" s="1"/>
  <c r="V23" i="30"/>
  <c r="V23" i="29"/>
  <c r="P23" i="30"/>
  <c r="AF23" i="30"/>
  <c r="AF24" i="30" s="1"/>
  <c r="AF25" i="30" s="1"/>
  <c r="X23" i="30"/>
  <c r="AC24" i="29"/>
  <c r="AC25" i="29" s="1"/>
  <c r="AE24" i="29"/>
  <c r="AE25" i="29" s="1"/>
  <c r="M24" i="30"/>
  <c r="M25" i="30" s="1"/>
  <c r="AB23" i="29"/>
  <c r="J23" i="30"/>
  <c r="J24" i="30" s="1"/>
  <c r="J25" i="30" s="1"/>
  <c r="Z23" i="30"/>
  <c r="R23" i="29"/>
  <c r="O24" i="30"/>
  <c r="O25" i="30" s="1"/>
  <c r="N23" i="30"/>
  <c r="AD23" i="30"/>
  <c r="AD24" i="30" s="1"/>
  <c r="AD25" i="30" s="1"/>
  <c r="AG18" i="30"/>
  <c r="T23" i="30"/>
  <c r="T9" i="30"/>
  <c r="V9" i="30"/>
  <c r="R9" i="30"/>
  <c r="P9" i="30"/>
  <c r="X9" i="30"/>
  <c r="W15" i="30"/>
  <c r="U15" i="30"/>
  <c r="S15" i="30"/>
  <c r="Q15" i="30"/>
  <c r="W12" i="30"/>
  <c r="U12" i="30"/>
  <c r="S12" i="30"/>
  <c r="Q12" i="30"/>
  <c r="X16" i="30"/>
  <c r="V16" i="30"/>
  <c r="T16" i="30"/>
  <c r="R16" i="30"/>
  <c r="P16" i="30"/>
  <c r="Z16" i="30"/>
  <c r="Z18" i="30" s="1"/>
  <c r="N10" i="30"/>
  <c r="AB10" i="30"/>
  <c r="AB18" i="30" s="1"/>
  <c r="Q10" i="30"/>
  <c r="Q17" i="30"/>
  <c r="W17" i="30"/>
  <c r="S17" i="30"/>
  <c r="U17" i="30"/>
  <c r="V13" i="30"/>
  <c r="T13" i="30"/>
  <c r="R13" i="30"/>
  <c r="P13" i="30"/>
  <c r="Y13" i="30"/>
  <c r="Y18" i="30" s="1"/>
  <c r="Y24" i="30" s="1"/>
  <c r="Y25" i="30" s="1"/>
  <c r="X8" i="30"/>
  <c r="V8" i="30"/>
  <c r="T8" i="30"/>
  <c r="Q8" i="30"/>
  <c r="P8" i="30"/>
  <c r="R11" i="30"/>
  <c r="P11" i="30"/>
  <c r="N11" i="30"/>
  <c r="P14" i="30"/>
  <c r="U14" i="30"/>
  <c r="Q14" i="30"/>
  <c r="S14" i="30"/>
  <c r="AF23" i="29"/>
  <c r="AF24" i="29" s="1"/>
  <c r="AF25" i="29" s="1"/>
  <c r="I24" i="30"/>
  <c r="AA24" i="28"/>
  <c r="AA25" i="28" s="1"/>
  <c r="V23" i="28"/>
  <c r="K24" i="28"/>
  <c r="K25" i="28" s="1"/>
  <c r="AE24" i="28"/>
  <c r="AE25" i="28" s="1"/>
  <c r="X23" i="28"/>
  <c r="L23" i="29"/>
  <c r="L24" i="29" s="1"/>
  <c r="L25" i="29" s="1"/>
  <c r="K24" i="29"/>
  <c r="K25" i="29" s="1"/>
  <c r="X23" i="29"/>
  <c r="O24" i="28"/>
  <c r="O25" i="28" s="1"/>
  <c r="J23" i="29"/>
  <c r="J24" i="29" s="1"/>
  <c r="J25" i="29" s="1"/>
  <c r="Z23" i="29"/>
  <c r="M24" i="29"/>
  <c r="M25" i="29" s="1"/>
  <c r="O24" i="29"/>
  <c r="O25" i="29" s="1"/>
  <c r="N23" i="29"/>
  <c r="AD23" i="29"/>
  <c r="AD24" i="29" s="1"/>
  <c r="AD25" i="29" s="1"/>
  <c r="AG18" i="29"/>
  <c r="T23" i="29"/>
  <c r="N10" i="29"/>
  <c r="AB10" i="29"/>
  <c r="AB18" i="29" s="1"/>
  <c r="Q10" i="29"/>
  <c r="X8" i="29"/>
  <c r="V8" i="29"/>
  <c r="T8" i="29"/>
  <c r="Q8" i="29"/>
  <c r="P8" i="29"/>
  <c r="T9" i="29"/>
  <c r="R9" i="29"/>
  <c r="P9" i="29"/>
  <c r="V9" i="29"/>
  <c r="X9" i="29"/>
  <c r="W15" i="29"/>
  <c r="U15" i="29"/>
  <c r="S15" i="29"/>
  <c r="Q15" i="29"/>
  <c r="Q17" i="29"/>
  <c r="W17" i="29"/>
  <c r="S17" i="29"/>
  <c r="U17" i="29"/>
  <c r="P14" i="29"/>
  <c r="Q14" i="29"/>
  <c r="U14" i="29"/>
  <c r="S14" i="29"/>
  <c r="W12" i="29"/>
  <c r="U12" i="29"/>
  <c r="S12" i="29"/>
  <c r="Q12" i="29"/>
  <c r="V13" i="29"/>
  <c r="T13" i="29"/>
  <c r="R13" i="29"/>
  <c r="P13" i="29"/>
  <c r="Y13" i="29"/>
  <c r="Y18" i="29" s="1"/>
  <c r="Y24" i="29" s="1"/>
  <c r="Y25" i="29" s="1"/>
  <c r="R11" i="29"/>
  <c r="P11" i="29"/>
  <c r="N11" i="29"/>
  <c r="X16" i="29"/>
  <c r="V16" i="29"/>
  <c r="T16" i="29"/>
  <c r="R16" i="29"/>
  <c r="Z16" i="29"/>
  <c r="Z18" i="29" s="1"/>
  <c r="P16" i="29"/>
  <c r="J23" i="28"/>
  <c r="J24" i="28" s="1"/>
  <c r="J25" i="28" s="1"/>
  <c r="I24" i="29"/>
  <c r="R23" i="28"/>
  <c r="L23" i="28"/>
  <c r="L24" i="28" s="1"/>
  <c r="L25" i="28" s="1"/>
  <c r="AB23" i="28"/>
  <c r="M24" i="28"/>
  <c r="M25" i="28" s="1"/>
  <c r="AG18" i="28"/>
  <c r="N23" i="28"/>
  <c r="AD23" i="28"/>
  <c r="AD24" i="28" s="1"/>
  <c r="AD25" i="28" s="1"/>
  <c r="P23" i="28"/>
  <c r="AF23" i="28"/>
  <c r="AF24" i="28" s="1"/>
  <c r="AF25" i="28" s="1"/>
  <c r="AC24" i="28"/>
  <c r="AC25" i="28" s="1"/>
  <c r="Z23" i="28"/>
  <c r="R11" i="28"/>
  <c r="P11" i="28"/>
  <c r="N11" i="28"/>
  <c r="T9" i="28"/>
  <c r="R9" i="28"/>
  <c r="P9" i="28"/>
  <c r="V9" i="28"/>
  <c r="X9" i="28"/>
  <c r="W15" i="28"/>
  <c r="U15" i="28"/>
  <c r="S15" i="28"/>
  <c r="Q15" i="28"/>
  <c r="W12" i="28"/>
  <c r="U12" i="28"/>
  <c r="S12" i="28"/>
  <c r="Q12" i="28"/>
  <c r="P14" i="28"/>
  <c r="Q14" i="28"/>
  <c r="U14" i="28"/>
  <c r="S14" i="28"/>
  <c r="AB10" i="28"/>
  <c r="AB18" i="28" s="1"/>
  <c r="Q10" i="28"/>
  <c r="N10" i="28"/>
  <c r="V13" i="28"/>
  <c r="T13" i="28"/>
  <c r="R13" i="28"/>
  <c r="Y13" i="28"/>
  <c r="Y18" i="28" s="1"/>
  <c r="Y24" i="28" s="1"/>
  <c r="Y25" i="28" s="1"/>
  <c r="P13" i="28"/>
  <c r="Q17" i="28"/>
  <c r="S17" i="28"/>
  <c r="W17" i="28"/>
  <c r="U17" i="28"/>
  <c r="X16" i="28"/>
  <c r="V16" i="28"/>
  <c r="T16" i="28"/>
  <c r="R16" i="28"/>
  <c r="P16" i="28"/>
  <c r="Z16" i="28"/>
  <c r="Z18" i="28" s="1"/>
  <c r="X8" i="28"/>
  <c r="V8" i="28"/>
  <c r="T8" i="28"/>
  <c r="Q8" i="28"/>
  <c r="P8" i="28"/>
  <c r="I24" i="28"/>
  <c r="M24" i="26"/>
  <c r="M25" i="26" s="1"/>
  <c r="AC24" i="26"/>
  <c r="AC25" i="26" s="1"/>
  <c r="AE24" i="26"/>
  <c r="AE25" i="26" s="1"/>
  <c r="O24" i="26"/>
  <c r="O25" i="26" s="1"/>
  <c r="X23" i="26"/>
  <c r="R23" i="26"/>
  <c r="T23" i="26"/>
  <c r="AG18" i="26"/>
  <c r="V23" i="26"/>
  <c r="N23" i="26"/>
  <c r="K24" i="26"/>
  <c r="K25" i="26" s="1"/>
  <c r="J23" i="26"/>
  <c r="J24" i="26" s="1"/>
  <c r="J25" i="26" s="1"/>
  <c r="Z23" i="26"/>
  <c r="AA24" i="26"/>
  <c r="AA25" i="26" s="1"/>
  <c r="AD23" i="26"/>
  <c r="AD24" i="26" s="1"/>
  <c r="AD25" i="26" s="1"/>
  <c r="L23" i="26"/>
  <c r="L24" i="26" s="1"/>
  <c r="L25" i="26" s="1"/>
  <c r="AB23" i="26"/>
  <c r="P23" i="26"/>
  <c r="AF23" i="26"/>
  <c r="AF24" i="26" s="1"/>
  <c r="AF25" i="26" s="1"/>
  <c r="P11" i="26"/>
  <c r="R11" i="26"/>
  <c r="N11" i="26"/>
  <c r="P14" i="26"/>
  <c r="U14" i="26"/>
  <c r="S14" i="26"/>
  <c r="Q14" i="26"/>
  <c r="S15" i="26"/>
  <c r="W15" i="26"/>
  <c r="U15" i="26"/>
  <c r="Q15" i="26"/>
  <c r="W12" i="26"/>
  <c r="U12" i="26"/>
  <c r="Q12" i="26"/>
  <c r="S12" i="26"/>
  <c r="X16" i="26"/>
  <c r="V16" i="26"/>
  <c r="T16" i="26"/>
  <c r="R16" i="26"/>
  <c r="P16" i="26"/>
  <c r="Z16" i="26"/>
  <c r="Z18" i="26" s="1"/>
  <c r="T9" i="26"/>
  <c r="R9" i="26"/>
  <c r="P9" i="26"/>
  <c r="V9" i="26"/>
  <c r="X9" i="26"/>
  <c r="AB10" i="26"/>
  <c r="AB18" i="26" s="1"/>
  <c r="N10" i="26"/>
  <c r="Q10" i="26"/>
  <c r="V13" i="26"/>
  <c r="T13" i="26"/>
  <c r="R13" i="26"/>
  <c r="P13" i="26"/>
  <c r="Y13" i="26"/>
  <c r="Y18" i="26" s="1"/>
  <c r="Y24" i="26" s="1"/>
  <c r="Y25" i="26" s="1"/>
  <c r="Q17" i="26"/>
  <c r="W17" i="26"/>
  <c r="U17" i="26"/>
  <c r="S17" i="26"/>
  <c r="X8" i="26"/>
  <c r="V8" i="26"/>
  <c r="T8" i="26"/>
  <c r="Q8" i="26"/>
  <c r="P8" i="26"/>
  <c r="I24" i="26"/>
  <c r="M24" i="24"/>
  <c r="M25" i="24" s="1"/>
  <c r="AC24" i="24"/>
  <c r="AC25" i="24" s="1"/>
  <c r="AA24" i="24"/>
  <c r="AA25" i="24" s="1"/>
  <c r="AE24" i="24"/>
  <c r="AE25" i="24" s="1"/>
  <c r="V23" i="24"/>
  <c r="X23" i="24"/>
  <c r="L23" i="24"/>
  <c r="L24" i="24" s="1"/>
  <c r="L25" i="24" s="1"/>
  <c r="N23" i="24"/>
  <c r="AD23" i="24"/>
  <c r="AD24" i="24" s="1"/>
  <c r="AD25" i="24" s="1"/>
  <c r="AB23" i="24"/>
  <c r="P23" i="24"/>
  <c r="AF23" i="24"/>
  <c r="AF24" i="24" s="1"/>
  <c r="AF25" i="24" s="1"/>
  <c r="R23" i="24"/>
  <c r="I24" i="24"/>
  <c r="I25" i="24" s="1"/>
  <c r="T23" i="24"/>
  <c r="K24" i="24"/>
  <c r="K25" i="24" s="1"/>
  <c r="J23" i="24"/>
  <c r="J24" i="24" s="1"/>
  <c r="J25" i="24" s="1"/>
  <c r="Z23" i="24"/>
  <c r="AG18" i="24"/>
  <c r="O24" i="24"/>
  <c r="O25" i="24" s="1"/>
  <c r="V13" i="24"/>
  <c r="T13" i="24"/>
  <c r="R13" i="24"/>
  <c r="P13" i="24"/>
  <c r="Y13" i="24"/>
  <c r="Y18" i="24" s="1"/>
  <c r="Y24" i="24" s="1"/>
  <c r="Y25" i="24" s="1"/>
  <c r="X16" i="24"/>
  <c r="Z16" i="24"/>
  <c r="Z18" i="24" s="1"/>
  <c r="V16" i="24"/>
  <c r="T16" i="24"/>
  <c r="R16" i="24"/>
  <c r="P16" i="24"/>
  <c r="Q17" i="24"/>
  <c r="S17" i="24"/>
  <c r="W17" i="24"/>
  <c r="U17" i="24"/>
  <c r="T9" i="24"/>
  <c r="R9" i="24"/>
  <c r="P9" i="24"/>
  <c r="V9" i="24"/>
  <c r="X9" i="24"/>
  <c r="N10" i="24"/>
  <c r="AB10" i="24"/>
  <c r="AB18" i="24" s="1"/>
  <c r="Q10" i="24"/>
  <c r="X8" i="24"/>
  <c r="V8" i="24"/>
  <c r="T8" i="24"/>
  <c r="Q8" i="24"/>
  <c r="P8" i="24"/>
  <c r="P14" i="24"/>
  <c r="U14" i="24"/>
  <c r="Q14" i="24"/>
  <c r="S14" i="24"/>
  <c r="Q12" i="24"/>
  <c r="W12" i="24"/>
  <c r="U12" i="24"/>
  <c r="S12" i="24"/>
  <c r="N11" i="24"/>
  <c r="Q15" i="24"/>
  <c r="S15" i="24"/>
  <c r="R11" i="24"/>
  <c r="U15" i="24"/>
  <c r="Z24" i="45" l="1"/>
  <c r="Z25" i="45" s="1"/>
  <c r="AB24" i="45"/>
  <c r="AB25" i="45" s="1"/>
  <c r="W18" i="45"/>
  <c r="W24" i="45" s="1"/>
  <c r="W25" i="45" s="1"/>
  <c r="AH13" i="45"/>
  <c r="AH12" i="45"/>
  <c r="I25" i="45"/>
  <c r="P18" i="45"/>
  <c r="P24" i="45" s="1"/>
  <c r="P25" i="45" s="1"/>
  <c r="AH8" i="45"/>
  <c r="S18" i="45"/>
  <c r="S24" i="45" s="1"/>
  <c r="S25" i="45" s="1"/>
  <c r="Q18" i="45"/>
  <c r="Q24" i="45" s="1"/>
  <c r="Q25" i="45" s="1"/>
  <c r="AH16" i="45"/>
  <c r="AH14" i="45"/>
  <c r="N18" i="45"/>
  <c r="AH10" i="45"/>
  <c r="T18" i="45"/>
  <c r="T24" i="45" s="1"/>
  <c r="T25" i="45" s="1"/>
  <c r="AH9" i="45"/>
  <c r="V18" i="45"/>
  <c r="V24" i="45" s="1"/>
  <c r="V25" i="45" s="1"/>
  <c r="R18" i="45"/>
  <c r="R24" i="45" s="1"/>
  <c r="R25" i="45" s="1"/>
  <c r="AH17" i="45"/>
  <c r="X18" i="45"/>
  <c r="X24" i="45" s="1"/>
  <c r="X25" i="45" s="1"/>
  <c r="U18" i="45"/>
  <c r="U24" i="45" s="1"/>
  <c r="U25" i="45" s="1"/>
  <c r="AH15" i="45"/>
  <c r="AH11" i="45"/>
  <c r="Z24" i="44"/>
  <c r="Z25" i="44" s="1"/>
  <c r="AB24" i="44"/>
  <c r="AB25" i="44" s="1"/>
  <c r="AH12" i="44"/>
  <c r="AH11" i="44"/>
  <c r="AH9" i="44"/>
  <c r="I25" i="44"/>
  <c r="R18" i="44"/>
  <c r="R24" i="44" s="1"/>
  <c r="R25" i="44" s="1"/>
  <c r="P18" i="44"/>
  <c r="P24" i="44" s="1"/>
  <c r="P25" i="44" s="1"/>
  <c r="AH8" i="44"/>
  <c r="AH17" i="44"/>
  <c r="AH10" i="44"/>
  <c r="N18" i="44"/>
  <c r="S18" i="44"/>
  <c r="S24" i="44" s="1"/>
  <c r="S25" i="44" s="1"/>
  <c r="Q18" i="44"/>
  <c r="Q24" i="44" s="1"/>
  <c r="Q25" i="44" s="1"/>
  <c r="AH16" i="44"/>
  <c r="U18" i="44"/>
  <c r="U24" i="44" s="1"/>
  <c r="U25" i="44" s="1"/>
  <c r="AH15" i="44"/>
  <c r="T18" i="44"/>
  <c r="T24" i="44" s="1"/>
  <c r="T25" i="44" s="1"/>
  <c r="AH13" i="44"/>
  <c r="W18" i="44"/>
  <c r="W24" i="44" s="1"/>
  <c r="W25" i="44" s="1"/>
  <c r="V18" i="44"/>
  <c r="V24" i="44" s="1"/>
  <c r="V25" i="44" s="1"/>
  <c r="AH14" i="44"/>
  <c r="X18" i="44"/>
  <c r="X24" i="44" s="1"/>
  <c r="X25" i="44" s="1"/>
  <c r="AB24" i="40"/>
  <c r="AB25" i="40" s="1"/>
  <c r="Z24" i="40"/>
  <c r="Z25" i="40" s="1"/>
  <c r="AB24" i="38"/>
  <c r="AB25" i="38" s="1"/>
  <c r="AH13" i="40"/>
  <c r="Z24" i="39"/>
  <c r="Z25" i="39" s="1"/>
  <c r="AH12" i="40"/>
  <c r="Q18" i="40"/>
  <c r="Q24" i="40" s="1"/>
  <c r="Q25" i="40" s="1"/>
  <c r="AH14" i="40"/>
  <c r="T18" i="40"/>
  <c r="T24" i="40" s="1"/>
  <c r="T25" i="40" s="1"/>
  <c r="S18" i="40"/>
  <c r="S24" i="40" s="1"/>
  <c r="S25" i="40" s="1"/>
  <c r="AH17" i="40"/>
  <c r="V18" i="40"/>
  <c r="V24" i="40" s="1"/>
  <c r="V25" i="40" s="1"/>
  <c r="U18" i="40"/>
  <c r="U24" i="40" s="1"/>
  <c r="U25" i="40" s="1"/>
  <c r="AH9" i="40"/>
  <c r="AH11" i="40"/>
  <c r="X18" i="40"/>
  <c r="X24" i="40" s="1"/>
  <c r="X25" i="40" s="1"/>
  <c r="W18" i="40"/>
  <c r="W24" i="40" s="1"/>
  <c r="W25" i="40" s="1"/>
  <c r="R18" i="40"/>
  <c r="R24" i="40" s="1"/>
  <c r="R25" i="40" s="1"/>
  <c r="AH15" i="40"/>
  <c r="I25" i="40"/>
  <c r="AH10" i="40"/>
  <c r="N18" i="40"/>
  <c r="AH16" i="40"/>
  <c r="AH8" i="40"/>
  <c r="P18" i="40"/>
  <c r="P24" i="40" s="1"/>
  <c r="P25" i="40" s="1"/>
  <c r="V18" i="39"/>
  <c r="V24" i="39" s="1"/>
  <c r="V25" i="39" s="1"/>
  <c r="AB24" i="39"/>
  <c r="AB25" i="39" s="1"/>
  <c r="S18" i="39"/>
  <c r="S24" i="39" s="1"/>
  <c r="S25" i="39" s="1"/>
  <c r="AH12" i="39"/>
  <c r="P18" i="39"/>
  <c r="P24" i="39" s="1"/>
  <c r="P25" i="39" s="1"/>
  <c r="AH8" i="39"/>
  <c r="AH17" i="39"/>
  <c r="AH10" i="39"/>
  <c r="N18" i="39"/>
  <c r="Q18" i="39"/>
  <c r="Q24" i="39" s="1"/>
  <c r="Q25" i="39" s="1"/>
  <c r="U18" i="39"/>
  <c r="U24" i="39" s="1"/>
  <c r="U25" i="39" s="1"/>
  <c r="T18" i="39"/>
  <c r="T24" i="39" s="1"/>
  <c r="T25" i="39" s="1"/>
  <c r="AH13" i="39"/>
  <c r="AH16" i="39"/>
  <c r="W18" i="39"/>
  <c r="W24" i="39" s="1"/>
  <c r="W25" i="39" s="1"/>
  <c r="AH9" i="39"/>
  <c r="R18" i="39"/>
  <c r="R24" i="39" s="1"/>
  <c r="R25" i="39" s="1"/>
  <c r="I25" i="39"/>
  <c r="AH14" i="39"/>
  <c r="X18" i="39"/>
  <c r="X24" i="39" s="1"/>
  <c r="X25" i="39" s="1"/>
  <c r="AH15" i="39"/>
  <c r="AH11" i="39"/>
  <c r="Z24" i="38"/>
  <c r="Z25" i="38" s="1"/>
  <c r="AH14" i="38"/>
  <c r="AH9" i="38"/>
  <c r="Q18" i="38"/>
  <c r="Q24" i="38" s="1"/>
  <c r="Q25" i="38" s="1"/>
  <c r="X18" i="38"/>
  <c r="X24" i="38" s="1"/>
  <c r="X25" i="38" s="1"/>
  <c r="AH11" i="38"/>
  <c r="AH11" i="37"/>
  <c r="AH12" i="38"/>
  <c r="P18" i="38"/>
  <c r="P24" i="38" s="1"/>
  <c r="P25" i="38" s="1"/>
  <c r="AH8" i="38"/>
  <c r="AH17" i="38"/>
  <c r="AH10" i="38"/>
  <c r="N18" i="38"/>
  <c r="S18" i="38"/>
  <c r="S24" i="38" s="1"/>
  <c r="S25" i="38" s="1"/>
  <c r="I25" i="38"/>
  <c r="U18" i="38"/>
  <c r="U24" i="38" s="1"/>
  <c r="U25" i="38" s="1"/>
  <c r="R18" i="38"/>
  <c r="R24" i="38" s="1"/>
  <c r="R25" i="38" s="1"/>
  <c r="T18" i="38"/>
  <c r="T24" i="38" s="1"/>
  <c r="T25" i="38" s="1"/>
  <c r="AH13" i="38"/>
  <c r="AH16" i="38"/>
  <c r="W18" i="38"/>
  <c r="W24" i="38" s="1"/>
  <c r="W25" i="38" s="1"/>
  <c r="V18" i="38"/>
  <c r="V24" i="38" s="1"/>
  <c r="V25" i="38" s="1"/>
  <c r="AH15" i="38"/>
  <c r="Z24" i="37"/>
  <c r="Z25" i="37" s="1"/>
  <c r="AB24" i="37"/>
  <c r="AB25" i="37" s="1"/>
  <c r="AH17" i="37"/>
  <c r="V18" i="37"/>
  <c r="V24" i="37" s="1"/>
  <c r="V25" i="37" s="1"/>
  <c r="AH14" i="37"/>
  <c r="X18" i="37"/>
  <c r="X24" i="37" s="1"/>
  <c r="X25" i="37" s="1"/>
  <c r="S18" i="37"/>
  <c r="S24" i="37" s="1"/>
  <c r="S25" i="37" s="1"/>
  <c r="I25" i="37"/>
  <c r="U18" i="37"/>
  <c r="U24" i="37" s="1"/>
  <c r="U25" i="37" s="1"/>
  <c r="AH16" i="37"/>
  <c r="W18" i="37"/>
  <c r="W24" i="37" s="1"/>
  <c r="W25" i="37" s="1"/>
  <c r="AH10" i="37"/>
  <c r="N18" i="37"/>
  <c r="P18" i="37"/>
  <c r="P24" i="37" s="1"/>
  <c r="P25" i="37" s="1"/>
  <c r="AH8" i="37"/>
  <c r="Q18" i="37"/>
  <c r="Q24" i="37" s="1"/>
  <c r="Q25" i="37" s="1"/>
  <c r="AH15" i="37"/>
  <c r="AH9" i="37"/>
  <c r="T18" i="37"/>
  <c r="T24" i="37" s="1"/>
  <c r="T25" i="37" s="1"/>
  <c r="AH13" i="37"/>
  <c r="R18" i="37"/>
  <c r="R24" i="37" s="1"/>
  <c r="R25" i="37" s="1"/>
  <c r="AH12" i="37"/>
  <c r="V18" i="35"/>
  <c r="V24" i="35" s="1"/>
  <c r="V25" i="35" s="1"/>
  <c r="AB24" i="35"/>
  <c r="AB25" i="35" s="1"/>
  <c r="AH15" i="35"/>
  <c r="Z24" i="35"/>
  <c r="Z25" i="35" s="1"/>
  <c r="S18" i="35"/>
  <c r="S24" i="35" s="1"/>
  <c r="S25" i="35" s="1"/>
  <c r="Q18" i="35"/>
  <c r="Q24" i="35" s="1"/>
  <c r="Q25" i="35" s="1"/>
  <c r="AH12" i="35"/>
  <c r="AH14" i="35"/>
  <c r="T18" i="35"/>
  <c r="T24" i="35" s="1"/>
  <c r="T25" i="35" s="1"/>
  <c r="U18" i="35"/>
  <c r="U24" i="35" s="1"/>
  <c r="U25" i="35" s="1"/>
  <c r="X18" i="35"/>
  <c r="X24" i="35" s="1"/>
  <c r="X25" i="35" s="1"/>
  <c r="I25" i="35"/>
  <c r="W18" i="35"/>
  <c r="W24" i="35" s="1"/>
  <c r="W25" i="35" s="1"/>
  <c r="AH9" i="35"/>
  <c r="AH10" i="35"/>
  <c r="N18" i="35"/>
  <c r="R18" i="35"/>
  <c r="R24" i="35" s="1"/>
  <c r="R25" i="35" s="1"/>
  <c r="AH17" i="35"/>
  <c r="AH16" i="35"/>
  <c r="AH13" i="35"/>
  <c r="AH11" i="35"/>
  <c r="AH8" i="35"/>
  <c r="P18" i="35"/>
  <c r="P24" i="35" s="1"/>
  <c r="P25" i="35" s="1"/>
  <c r="AB24" i="36"/>
  <c r="AB25" i="36" s="1"/>
  <c r="Z24" i="36"/>
  <c r="Z25" i="36" s="1"/>
  <c r="T18" i="36"/>
  <c r="T24" i="36" s="1"/>
  <c r="T25" i="36" s="1"/>
  <c r="W18" i="36"/>
  <c r="W24" i="36" s="1"/>
  <c r="W25" i="36" s="1"/>
  <c r="R18" i="36"/>
  <c r="R24" i="36" s="1"/>
  <c r="R25" i="36" s="1"/>
  <c r="AH15" i="36"/>
  <c r="V18" i="36"/>
  <c r="V24" i="36" s="1"/>
  <c r="V25" i="36" s="1"/>
  <c r="AH9" i="36"/>
  <c r="X18" i="36"/>
  <c r="X24" i="36" s="1"/>
  <c r="X25" i="36" s="1"/>
  <c r="I25" i="36"/>
  <c r="AH14" i="36"/>
  <c r="AH10" i="36"/>
  <c r="N18" i="36"/>
  <c r="AH12" i="36"/>
  <c r="AH11" i="36"/>
  <c r="P18" i="36"/>
  <c r="P24" i="36" s="1"/>
  <c r="P25" i="36" s="1"/>
  <c r="AH8" i="36"/>
  <c r="AH17" i="36"/>
  <c r="S18" i="36"/>
  <c r="S24" i="36" s="1"/>
  <c r="S25" i="36" s="1"/>
  <c r="Q18" i="36"/>
  <c r="Q24" i="36" s="1"/>
  <c r="Q25" i="36" s="1"/>
  <c r="U18" i="36"/>
  <c r="U24" i="36" s="1"/>
  <c r="U25" i="36" s="1"/>
  <c r="AH13" i="36"/>
  <c r="AH16" i="36"/>
  <c r="AH15" i="34"/>
  <c r="AB24" i="34"/>
  <c r="AB25" i="34" s="1"/>
  <c r="Z24" i="34"/>
  <c r="Z25" i="34" s="1"/>
  <c r="AH11" i="34"/>
  <c r="X18" i="34"/>
  <c r="X24" i="34" s="1"/>
  <c r="X25" i="34" s="1"/>
  <c r="AH13" i="34"/>
  <c r="AH17" i="34"/>
  <c r="AH9" i="34"/>
  <c r="AH16" i="34"/>
  <c r="R18" i="34"/>
  <c r="R24" i="34" s="1"/>
  <c r="R25" i="34" s="1"/>
  <c r="Q18" i="34"/>
  <c r="Q24" i="34" s="1"/>
  <c r="Q25" i="34" s="1"/>
  <c r="AH14" i="34"/>
  <c r="AH12" i="34"/>
  <c r="T18" i="34"/>
  <c r="T24" i="34" s="1"/>
  <c r="T25" i="34" s="1"/>
  <c r="S18" i="34"/>
  <c r="S24" i="34" s="1"/>
  <c r="S25" i="34" s="1"/>
  <c r="P18" i="34"/>
  <c r="P24" i="34" s="1"/>
  <c r="P25" i="34" s="1"/>
  <c r="AH8" i="34"/>
  <c r="AH10" i="34"/>
  <c r="N18" i="34"/>
  <c r="U18" i="34"/>
  <c r="U24" i="34" s="1"/>
  <c r="U25" i="34" s="1"/>
  <c r="V18" i="34"/>
  <c r="V24" i="34" s="1"/>
  <c r="V25" i="34" s="1"/>
  <c r="W18" i="34"/>
  <c r="W24" i="34" s="1"/>
  <c r="W25" i="34" s="1"/>
  <c r="AB24" i="32"/>
  <c r="AB25" i="32" s="1"/>
  <c r="Z24" i="32"/>
  <c r="Z25" i="32" s="1"/>
  <c r="W18" i="32"/>
  <c r="W24" i="32" s="1"/>
  <c r="W25" i="32" s="1"/>
  <c r="R18" i="32"/>
  <c r="R24" i="32" s="1"/>
  <c r="R25" i="32" s="1"/>
  <c r="AH14" i="32"/>
  <c r="X18" i="32"/>
  <c r="X24" i="32" s="1"/>
  <c r="X25" i="32" s="1"/>
  <c r="AH11" i="32"/>
  <c r="I25" i="32"/>
  <c r="AH12" i="32"/>
  <c r="P18" i="32"/>
  <c r="P24" i="32" s="1"/>
  <c r="P25" i="32" s="1"/>
  <c r="AH8" i="32"/>
  <c r="AH17" i="32"/>
  <c r="AH10" i="32"/>
  <c r="N18" i="32"/>
  <c r="S18" i="32"/>
  <c r="S24" i="32" s="1"/>
  <c r="S25" i="32" s="1"/>
  <c r="Q18" i="32"/>
  <c r="Q24" i="32" s="1"/>
  <c r="Q25" i="32" s="1"/>
  <c r="U18" i="32"/>
  <c r="U24" i="32" s="1"/>
  <c r="U25" i="32" s="1"/>
  <c r="AH9" i="32"/>
  <c r="T18" i="32"/>
  <c r="T24" i="32" s="1"/>
  <c r="T25" i="32" s="1"/>
  <c r="AH13" i="32"/>
  <c r="AH16" i="32"/>
  <c r="V18" i="32"/>
  <c r="V24" i="32" s="1"/>
  <c r="V25" i="32" s="1"/>
  <c r="AH15" i="32"/>
  <c r="AB24" i="30"/>
  <c r="AB25" i="30" s="1"/>
  <c r="AB24" i="29"/>
  <c r="AB25" i="29" s="1"/>
  <c r="Z24" i="30"/>
  <c r="Z25" i="30" s="1"/>
  <c r="AB24" i="28"/>
  <c r="AB25" i="28" s="1"/>
  <c r="Q18" i="30"/>
  <c r="Q24" i="30" s="1"/>
  <c r="Q25" i="30" s="1"/>
  <c r="V18" i="30"/>
  <c r="V24" i="30" s="1"/>
  <c r="V25" i="30" s="1"/>
  <c r="AH15" i="30"/>
  <c r="X18" i="30"/>
  <c r="X24" i="30" s="1"/>
  <c r="X25" i="30" s="1"/>
  <c r="AH11" i="30"/>
  <c r="AH14" i="30"/>
  <c r="I25" i="30"/>
  <c r="AH17" i="30"/>
  <c r="AH13" i="30"/>
  <c r="AH12" i="30"/>
  <c r="P18" i="30"/>
  <c r="P24" i="30" s="1"/>
  <c r="P25" i="30" s="1"/>
  <c r="AH8" i="30"/>
  <c r="AH10" i="30"/>
  <c r="N18" i="30"/>
  <c r="S18" i="30"/>
  <c r="S24" i="30" s="1"/>
  <c r="S25" i="30" s="1"/>
  <c r="AH9" i="30"/>
  <c r="U18" i="30"/>
  <c r="U24" i="30" s="1"/>
  <c r="U25" i="30" s="1"/>
  <c r="R18" i="30"/>
  <c r="R24" i="30" s="1"/>
  <c r="R25" i="30" s="1"/>
  <c r="T18" i="30"/>
  <c r="T24" i="30" s="1"/>
  <c r="T25" i="30" s="1"/>
  <c r="AH16" i="30"/>
  <c r="W18" i="30"/>
  <c r="W24" i="30" s="1"/>
  <c r="W25" i="30" s="1"/>
  <c r="Z24" i="29"/>
  <c r="Z25" i="29" s="1"/>
  <c r="AH13" i="29"/>
  <c r="AH11" i="29"/>
  <c r="AH12" i="29"/>
  <c r="Z24" i="28"/>
  <c r="Z25" i="28" s="1"/>
  <c r="S18" i="29"/>
  <c r="S24" i="29" s="1"/>
  <c r="S25" i="29" s="1"/>
  <c r="Q18" i="29"/>
  <c r="Q24" i="29" s="1"/>
  <c r="Q25" i="29" s="1"/>
  <c r="P18" i="29"/>
  <c r="P24" i="29" s="1"/>
  <c r="P25" i="29" s="1"/>
  <c r="AH8" i="29"/>
  <c r="AH16" i="29"/>
  <c r="U18" i="29"/>
  <c r="U24" i="29" s="1"/>
  <c r="U25" i="29" s="1"/>
  <c r="T18" i="29"/>
  <c r="T24" i="29" s="1"/>
  <c r="T25" i="29" s="1"/>
  <c r="I25" i="29"/>
  <c r="W18" i="29"/>
  <c r="W24" i="29" s="1"/>
  <c r="W25" i="29" s="1"/>
  <c r="AH17" i="29"/>
  <c r="AH9" i="29"/>
  <c r="V18" i="29"/>
  <c r="V24" i="29" s="1"/>
  <c r="V25" i="29" s="1"/>
  <c r="R18" i="29"/>
  <c r="R24" i="29" s="1"/>
  <c r="R25" i="29" s="1"/>
  <c r="X18" i="29"/>
  <c r="X24" i="29" s="1"/>
  <c r="X25" i="29" s="1"/>
  <c r="AH15" i="29"/>
  <c r="AH14" i="29"/>
  <c r="AH10" i="29"/>
  <c r="N18" i="29"/>
  <c r="AH17" i="28"/>
  <c r="R18" i="28"/>
  <c r="R24" i="28" s="1"/>
  <c r="R25" i="28" s="1"/>
  <c r="V18" i="28"/>
  <c r="V24" i="28" s="1"/>
  <c r="V25" i="28" s="1"/>
  <c r="T18" i="28"/>
  <c r="T24" i="28" s="1"/>
  <c r="T25" i="28" s="1"/>
  <c r="AH14" i="28"/>
  <c r="S18" i="28"/>
  <c r="S24" i="28" s="1"/>
  <c r="S25" i="28" s="1"/>
  <c r="X18" i="28"/>
  <c r="X24" i="28" s="1"/>
  <c r="X25" i="28" s="1"/>
  <c r="AH10" i="28"/>
  <c r="N18" i="28"/>
  <c r="U18" i="28"/>
  <c r="U24" i="28" s="1"/>
  <c r="U25" i="28" s="1"/>
  <c r="AH9" i="28"/>
  <c r="AH16" i="28"/>
  <c r="W18" i="28"/>
  <c r="W24" i="28" s="1"/>
  <c r="W25" i="28" s="1"/>
  <c r="AH15" i="28"/>
  <c r="P18" i="28"/>
  <c r="P24" i="28" s="1"/>
  <c r="P25" i="28" s="1"/>
  <c r="AH8" i="28"/>
  <c r="I25" i="28"/>
  <c r="AH13" i="28"/>
  <c r="Q18" i="28"/>
  <c r="Q24" i="28" s="1"/>
  <c r="Q25" i="28" s="1"/>
  <c r="AH11" i="28"/>
  <c r="AH12" i="28"/>
  <c r="AB24" i="26"/>
  <c r="AB25" i="26" s="1"/>
  <c r="Z24" i="26"/>
  <c r="Z25" i="26" s="1"/>
  <c r="AH12" i="26"/>
  <c r="X18" i="26"/>
  <c r="X24" i="26" s="1"/>
  <c r="X25" i="26" s="1"/>
  <c r="R18" i="26"/>
  <c r="R24" i="26" s="1"/>
  <c r="R25" i="26" s="1"/>
  <c r="I25" i="26"/>
  <c r="P18" i="26"/>
  <c r="P24" i="26" s="1"/>
  <c r="P25" i="26" s="1"/>
  <c r="AH8" i="26"/>
  <c r="AH17" i="26"/>
  <c r="W18" i="26"/>
  <c r="W24" i="26" s="1"/>
  <c r="W25" i="26" s="1"/>
  <c r="AH10" i="26"/>
  <c r="N18" i="26"/>
  <c r="Q18" i="26"/>
  <c r="Q24" i="26" s="1"/>
  <c r="Q25" i="26" s="1"/>
  <c r="AH15" i="26"/>
  <c r="U18" i="26"/>
  <c r="U24" i="26" s="1"/>
  <c r="U25" i="26" s="1"/>
  <c r="T18" i="26"/>
  <c r="T24" i="26" s="1"/>
  <c r="T25" i="26" s="1"/>
  <c r="AH13" i="26"/>
  <c r="AH14" i="26"/>
  <c r="AH16" i="26"/>
  <c r="V18" i="26"/>
  <c r="V24" i="26" s="1"/>
  <c r="V25" i="26" s="1"/>
  <c r="AH9" i="26"/>
  <c r="AH11" i="26"/>
  <c r="S18" i="26"/>
  <c r="S24" i="26" s="1"/>
  <c r="S25" i="26" s="1"/>
  <c r="AB24" i="24"/>
  <c r="AB25" i="24" s="1"/>
  <c r="AH11" i="24"/>
  <c r="R18" i="24"/>
  <c r="R24" i="24" s="1"/>
  <c r="R25" i="24" s="1"/>
  <c r="AH15" i="24"/>
  <c r="X18" i="24"/>
  <c r="X24" i="24" s="1"/>
  <c r="X25" i="24" s="1"/>
  <c r="Z24" i="24"/>
  <c r="Z25" i="24" s="1"/>
  <c r="S18" i="24"/>
  <c r="S24" i="24" s="1"/>
  <c r="S25" i="24" s="1"/>
  <c r="U18" i="24"/>
  <c r="U24" i="24" s="1"/>
  <c r="U25" i="24" s="1"/>
  <c r="AH14" i="24"/>
  <c r="AH10" i="24"/>
  <c r="N18" i="24"/>
  <c r="W18" i="24"/>
  <c r="W24" i="24" s="1"/>
  <c r="W25" i="24" s="1"/>
  <c r="P18" i="24"/>
  <c r="P24" i="24" s="1"/>
  <c r="P25" i="24" s="1"/>
  <c r="AH8" i="24"/>
  <c r="AH17" i="24"/>
  <c r="AH13" i="24"/>
  <c r="AH12" i="24"/>
  <c r="Q18" i="24"/>
  <c r="Q24" i="24" s="1"/>
  <c r="Q25" i="24" s="1"/>
  <c r="AH16" i="24"/>
  <c r="T18" i="24"/>
  <c r="T24" i="24" s="1"/>
  <c r="T25" i="24" s="1"/>
  <c r="AH9" i="24"/>
  <c r="V18" i="24"/>
  <c r="V24" i="24" s="1"/>
  <c r="V25" i="24" s="1"/>
  <c r="N24" i="45" l="1"/>
  <c r="AH18" i="45"/>
  <c r="N24" i="44"/>
  <c r="AH18" i="44"/>
  <c r="N24" i="40"/>
  <c r="AH18" i="40"/>
  <c r="N24" i="39"/>
  <c r="AH18" i="39"/>
  <c r="N24" i="38"/>
  <c r="AH18" i="38"/>
  <c r="N24" i="37"/>
  <c r="AH18" i="37"/>
  <c r="N24" i="35"/>
  <c r="AH18" i="35"/>
  <c r="N24" i="36"/>
  <c r="AH18" i="36"/>
  <c r="N24" i="34"/>
  <c r="AH18" i="34"/>
  <c r="N24" i="32"/>
  <c r="AH18" i="32"/>
  <c r="N24" i="30"/>
  <c r="AH18" i="30"/>
  <c r="N24" i="29"/>
  <c r="AH18" i="29"/>
  <c r="N24" i="28"/>
  <c r="AH18" i="28"/>
  <c r="N24" i="26"/>
  <c r="AH18" i="26"/>
  <c r="N24" i="24"/>
  <c r="AH18" i="24"/>
  <c r="N25" i="45" l="1"/>
  <c r="AH24" i="45"/>
  <c r="N25" i="44"/>
  <c r="AH24" i="44"/>
  <c r="N25" i="40"/>
  <c r="AH24" i="40"/>
  <c r="N25" i="39"/>
  <c r="AH24" i="39"/>
  <c r="N25" i="38"/>
  <c r="AH24" i="38"/>
  <c r="N25" i="37"/>
  <c r="AH24" i="37"/>
  <c r="N25" i="35"/>
  <c r="AH24" i="35"/>
  <c r="N25" i="36"/>
  <c r="AH24" i="36"/>
  <c r="N25" i="34"/>
  <c r="AH24" i="34"/>
  <c r="N25" i="32"/>
  <c r="AH24" i="32"/>
  <c r="N25" i="30"/>
  <c r="AH24" i="30"/>
  <c r="N25" i="29"/>
  <c r="AH24" i="29"/>
  <c r="N25" i="28"/>
  <c r="AH24" i="28"/>
  <c r="N25" i="26"/>
  <c r="AH24" i="26"/>
  <c r="N25" i="24"/>
  <c r="AH24" i="24"/>
</calcChain>
</file>

<file path=xl/sharedStrings.xml><?xml version="1.0" encoding="utf-8"?>
<sst xmlns="http://schemas.openxmlformats.org/spreadsheetml/2006/main" count="1035" uniqueCount="76">
  <si>
    <t>აგროვადების მიხედვით დადგენილი მორწყვის ნორმები, ჯერადობა და ვადები კულტურების მიხედვით</t>
  </si>
  <si>
    <t>№</t>
  </si>
  <si>
    <t>კულტურა</t>
  </si>
  <si>
    <r>
      <t>მ</t>
    </r>
    <r>
      <rPr>
        <b/>
        <vertAlign val="superscript"/>
        <sz val="11"/>
        <color theme="1"/>
        <rFont val="Sylfaen"/>
        <family val="1"/>
      </rPr>
      <t>3</t>
    </r>
    <r>
      <rPr>
        <b/>
        <sz val="11"/>
        <color theme="1"/>
        <rFont val="Sylfaen"/>
        <family val="1"/>
      </rPr>
      <t>/ჰა</t>
    </r>
  </si>
  <si>
    <t>მარტი
III</t>
  </si>
  <si>
    <t>აპრილი IV</t>
  </si>
  <si>
    <t>მაისი 
V</t>
  </si>
  <si>
    <t>ივნისი 
VI</t>
  </si>
  <si>
    <t>ივლისი VII</t>
  </si>
  <si>
    <t>აგვისტო VIII</t>
  </si>
  <si>
    <t>სექტემბერი IX</t>
  </si>
  <si>
    <t>ოქტომბერი X</t>
  </si>
  <si>
    <t>დეკემბერი XII</t>
  </si>
  <si>
    <t>1-15</t>
  </si>
  <si>
    <t>16-31</t>
  </si>
  <si>
    <t>16-30</t>
  </si>
  <si>
    <t>ვენახი</t>
  </si>
  <si>
    <t>ბაღი</t>
  </si>
  <si>
    <t>საშემოდგომო თავთავიანი</t>
  </si>
  <si>
    <t>საგაზაფულო თავთავიანი</t>
  </si>
  <si>
    <t>სიმინდი</t>
  </si>
  <si>
    <t>მრავალწლიანი ბალახები</t>
  </si>
  <si>
    <t>კარტოფილი</t>
  </si>
  <si>
    <t>მზესუმზირა</t>
  </si>
  <si>
    <t xml:space="preserve"> ბოსტნები</t>
  </si>
  <si>
    <t>ბაღჩა</t>
  </si>
  <si>
    <t>q 
(ლ/წმ) 1 ჰა-ზე</t>
  </si>
  <si>
    <t>q 15
(ლ/წმ) 1 ჰა-ზე</t>
  </si>
  <si>
    <t>F
საერთო ფართობი (ჰა)</t>
  </si>
  <si>
    <t>Q ხარჯი
(ლ/წმ)</t>
  </si>
  <si>
    <r>
      <t xml:space="preserve">წყლის ნეტო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</si>
  <si>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ფართობის მ.ქ.კ</t>
  </si>
  <si>
    <t>სარწყავი ქსელის მ.ქ.კ.</t>
  </si>
  <si>
    <t>გამანაწილებლის მ.ქ.კ</t>
  </si>
  <si>
    <t>დროის გამოყენების კოეფიციენტი</t>
  </si>
  <si>
    <t>საშუალო მ.ქ.კ</t>
  </si>
  <si>
    <r>
      <t xml:space="preserve">წყლის ბრუტო </t>
    </r>
    <r>
      <rPr>
        <b/>
        <sz val="12"/>
        <color theme="1"/>
        <rFont val="Sylfaen"/>
        <family val="1"/>
      </rPr>
      <t xml:space="preserve">W </t>
    </r>
    <r>
      <rPr>
        <b/>
        <sz val="11"/>
        <color theme="1"/>
        <rFont val="Sylfaen"/>
        <family val="1"/>
      </rPr>
      <t xml:space="preserve"> მოცულობა</t>
    </r>
  </si>
  <si>
    <t>წყლის ყოველდღიური ხარჯი  Q მ³/წმ</t>
  </si>
  <si>
    <t>მორწყვის ჯერადობა n</t>
  </si>
  <si>
    <t>თებერვალი II</t>
  </si>
  <si>
    <t>იანვარი I</t>
  </si>
  <si>
    <t>ნოემბერი  XI</t>
  </si>
  <si>
    <t>ჯამი</t>
  </si>
  <si>
    <t>ჰექტარ რწყვა</t>
  </si>
  <si>
    <t>წყლის მოცულობა</t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</si>
  <si>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აღმაშენებლის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</si>
  <si>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ვაზიანის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</si>
  <si>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წმინდა გიორგის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</si>
  <si>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ხრამ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</si>
  <si>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იბერიის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</si>
  <si>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ახალი სადახლოს მაგ.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</si>
  <si>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ბარათანთ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</si>
  <si>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დებედას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</si>
  <si>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გამარჯვების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</si>
  <si>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მუღანლო-ლეჟბადინის სატ. სადგურის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</si>
  <si>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ქეშალოს სატ. სადგურის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</si>
  <si>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წმინდა ნინოს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</si>
  <si>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მეგობრობის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</si>
  <si>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9 აპრილის არხის სარწყავი სისტემით.</t>
    </r>
  </si>
  <si>
    <r>
      <rPr>
        <b/>
        <sz val="12"/>
        <color theme="1"/>
        <rFont val="Sylfaen"/>
        <family val="1"/>
      </rPr>
      <t>III  ზონა</t>
    </r>
    <r>
      <rPr>
        <sz val="12"/>
        <color theme="1"/>
        <rFont val="Sylfaen"/>
        <family val="1"/>
      </rPr>
      <t>, ქვეზონა-მარნეული,ფართობები რომლებიც ირწყვება ლეჟბადინის სატ. სადგურის სარწყავი სისტემით.</t>
    </r>
  </si>
  <si>
    <t>ხრამი-დებედა (ხრამის ს.ს.)</t>
  </si>
  <si>
    <t>ხრამი-დებედა (ახალი სადახლოს ს.ს.)</t>
  </si>
  <si>
    <t>ხრამი-დებედა (ბარათაანთ არხის ს.ს.)</t>
  </si>
  <si>
    <t>ხრამი-დებედა (დებედას ს.ს.)</t>
  </si>
  <si>
    <t>ხრამი-დებედა (წმინდა ნინოს არხის ს.ს.)</t>
  </si>
  <si>
    <t>ხრამი-დებედა (მეგობრობის არხის ს.ს)</t>
  </si>
  <si>
    <t>ხრამი-დებედა (9 აპრილის არხის ს.ს.)</t>
  </si>
  <si>
    <t>ხრამი-დებედა (გამარჯვების ს.ს.)</t>
  </si>
  <si>
    <t>ხრამი-დებედა (ლეჟბადინ მუღალნოს მექანიკური ს.ს.)</t>
  </si>
  <si>
    <t>ხრამი-დებედა (ქეშალოს მექანიკური ს.ს.)</t>
  </si>
  <si>
    <t>ხრამი-დებედა (ლეჟბადინის მექანიკური ს.ს.)</t>
  </si>
  <si>
    <t>ხრამი-დებედა(აღმაშენებლი-თამარისის ს.ს.)</t>
  </si>
  <si>
    <t>ხრამი-დებედა (ვაზიანის ს.ს.)</t>
  </si>
  <si>
    <t>ხრამი-დებედა (წმინდა გიორგის არხის ს.ს.)</t>
  </si>
  <si>
    <t>ხრამი-დებედა (იბერიის არხის ს.ს.)</t>
  </si>
  <si>
    <t>დამტკიცებულია შპს "საქართველოს მელიორაციის" გენერალური დირექტორის 2025 წლის 31 იანვრის N12 ბრძანებით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</si>
</sst>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vertAlign val="superscript"/>
      <sz val="11"/>
      <color theme="1"/>
      <name val="Sylfaen"/>
      <family val="1"/>
    </font>
    <font>
      <sz val="10"/>
      <color theme="1"/>
      <name val="Sylfaen"/>
      <family val="1"/>
    </font>
    <font>
      <sz val="11"/>
      <name val="Sylfaen"/>
      <family val="1"/>
    </font>
    <font>
      <b/>
      <sz val="14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164" fontId="1" fillId="0" borderId="2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49" fontId="2" fillId="3" borderId="30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7" fillId="0" borderId="14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2" fontId="3" fillId="0" borderId="33" xfId="0" applyNumberFormat="1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" fillId="2" borderId="12" xfId="0" applyFont="1" applyFill="1" applyBorder="1"/>
    <xf numFmtId="49" fontId="2" fillId="2" borderId="9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8457E-F649-4569-B897-32E5CB629715}">
  <dimension ref="A1:AH25"/>
  <sheetViews>
    <sheetView tabSelected="1"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3" width="7.109375" style="1" customWidth="1"/>
    <col min="14" max="15" width="12.109375" style="1" customWidth="1"/>
    <col min="16" max="16" width="17.109375" style="1" customWidth="1"/>
    <col min="17" max="17" width="14.88671875" style="1" customWidth="1"/>
    <col min="18" max="18" width="19.44140625" style="1" customWidth="1"/>
    <col min="19" max="19" width="14.88671875" style="1" customWidth="1"/>
    <col min="20" max="20" width="19.5546875" style="1" customWidth="1"/>
    <col min="21" max="21" width="14.88671875" style="1" customWidth="1"/>
    <col min="22" max="22" width="18" style="1" customWidth="1"/>
    <col min="23" max="24" width="14.88671875" style="1" customWidth="1"/>
    <col min="25" max="25" width="17.6640625" style="1" customWidth="1"/>
    <col min="26" max="26" width="14.88671875" style="1" customWidth="1"/>
    <col min="27" max="27" width="7.109375" style="1" customWidth="1"/>
    <col min="28" max="28" width="12.33203125" style="1" customWidth="1"/>
    <col min="29" max="32" width="7.109375" style="1" customWidth="1"/>
    <col min="33" max="33" width="13.6640625" style="2" customWidth="1"/>
    <col min="34" max="34" width="17.33203125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48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7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71">
        <v>15.64</v>
      </c>
      <c r="G8" s="34">
        <f>E8*F8</f>
        <v>14.903858024691358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20603.093333333334</v>
      </c>
      <c r="Q8" s="39">
        <f>G8*15*86.4</f>
        <v>19315.400000000001</v>
      </c>
      <c r="R8" s="38"/>
      <c r="S8" s="40"/>
      <c r="T8" s="41">
        <f>G8*16*86.4</f>
        <v>20603.093333333334</v>
      </c>
      <c r="U8" s="40"/>
      <c r="V8" s="41">
        <f>G8*16*86.4</f>
        <v>20603.093333333334</v>
      </c>
      <c r="W8" s="40"/>
      <c r="X8" s="41">
        <f>G8*16*86.4</f>
        <v>20603.093333333334</v>
      </c>
      <c r="Y8" s="40"/>
      <c r="Z8" s="38"/>
      <c r="AA8" s="40"/>
      <c r="AB8" s="38"/>
      <c r="AC8" s="40"/>
      <c r="AD8" s="57"/>
      <c r="AE8" s="42"/>
      <c r="AF8" s="37"/>
      <c r="AG8" s="66">
        <f>F8*H8</f>
        <v>78.2</v>
      </c>
      <c r="AH8" s="61">
        <f>I8+J8+K8+L8+M8+N8+O8+P8+Q8+R8+S8+T8+U8+V8+W8+X8+Y8+Z8+AA8+AB8+AC8+AD8+AE8+AF8</f>
        <v>101727.77333333335</v>
      </c>
    </row>
    <row r="9" spans="1:34" ht="37.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72">
        <v>101.29</v>
      </c>
      <c r="G9" s="20">
        <f t="shared" ref="G9:G17" si="3">E9*F9</f>
        <v>96.522492283950612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133432.69333333333</v>
      </c>
      <c r="Q9" s="15"/>
      <c r="R9" s="13">
        <f>G9*16*86.4</f>
        <v>133432.69333333333</v>
      </c>
      <c r="S9" s="15"/>
      <c r="T9" s="13">
        <f>G9*16*86.4</f>
        <v>133432.69333333333</v>
      </c>
      <c r="U9" s="15"/>
      <c r="V9" s="13">
        <f>G9*16*86.4</f>
        <v>133432.69333333333</v>
      </c>
      <c r="W9" s="15"/>
      <c r="X9" s="13">
        <f>G9*16*86.4</f>
        <v>133432.69333333333</v>
      </c>
      <c r="Y9" s="15"/>
      <c r="Z9" s="16"/>
      <c r="AA9" s="15"/>
      <c r="AB9" s="16"/>
      <c r="AC9" s="15"/>
      <c r="AD9" s="25"/>
      <c r="AE9" s="12"/>
      <c r="AF9" s="17"/>
      <c r="AG9" s="18">
        <f>F9*H9</f>
        <v>506.45000000000005</v>
      </c>
      <c r="AH9" s="62">
        <f>I9+J9+K9+L9+M9+N9+O9+P9+Q9+R9+S9+T9+U9+V9+W9+X9+Y9+Z9+AA9+AB9+AC9+AD9+AE9+AF9</f>
        <v>667163.46666666667</v>
      </c>
    </row>
    <row r="10" spans="1:34" ht="37.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72">
        <v>38.65</v>
      </c>
      <c r="G10" s="20">
        <f t="shared" si="3"/>
        <v>42.079591049382714</v>
      </c>
      <c r="H10" s="20">
        <v>3</v>
      </c>
      <c r="I10" s="19"/>
      <c r="J10" s="4"/>
      <c r="K10" s="3"/>
      <c r="L10" s="4"/>
      <c r="M10" s="15"/>
      <c r="N10" s="13">
        <f>G10*16*86.4</f>
        <v>58170.826666666668</v>
      </c>
      <c r="O10" s="15"/>
      <c r="P10" s="16"/>
      <c r="Q10" s="14">
        <f>G10*15*86.4</f>
        <v>54535.149999999994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58170.826666666668</v>
      </c>
      <c r="AC10" s="15"/>
      <c r="AD10" s="25"/>
      <c r="AE10" s="12"/>
      <c r="AF10" s="17"/>
      <c r="AG10" s="18">
        <f t="shared" ref="AG10:AG16" si="5">F10*H10</f>
        <v>115.94999999999999</v>
      </c>
      <c r="AH10" s="62">
        <f t="shared" ref="AH10:AH17" si="6">I10+J10+K10+L10+M10+N10+O10+P10+Q10+R10+S10+T10+U10+V10+W10+X10+Y10+Z10+AA10+AB10+AC10+AD10+AE10+AF10</f>
        <v>170876.80333333332</v>
      </c>
    </row>
    <row r="11" spans="1:34" ht="37.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72">
        <v>2</v>
      </c>
      <c r="G11" s="20">
        <f t="shared" si="3"/>
        <v>2.1774691358024691</v>
      </c>
      <c r="H11" s="20">
        <v>3</v>
      </c>
      <c r="I11" s="19"/>
      <c r="J11" s="4"/>
      <c r="K11" s="3"/>
      <c r="L11" s="4"/>
      <c r="M11" s="15"/>
      <c r="N11" s="13">
        <f>G11*16*86.4</f>
        <v>3010.1333333333337</v>
      </c>
      <c r="O11" s="15"/>
      <c r="P11" s="13">
        <f>G11*16*86.4</f>
        <v>3010.1333333333337</v>
      </c>
      <c r="Q11" s="15"/>
      <c r="R11" s="13">
        <f>G11*16*86.4</f>
        <v>3010.1333333333337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6</v>
      </c>
      <c r="AH11" s="62">
        <f t="shared" si="6"/>
        <v>9030.4000000000015</v>
      </c>
    </row>
    <row r="12" spans="1:34" ht="37.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72">
        <v>333.89</v>
      </c>
      <c r="G12" s="20">
        <f t="shared" si="3"/>
        <v>363.5175848765432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471118.79000000004</v>
      </c>
      <c r="R12" s="16"/>
      <c r="S12" s="14">
        <f>G12*15*86.4</f>
        <v>471118.79000000004</v>
      </c>
      <c r="T12" s="16"/>
      <c r="U12" s="14">
        <f>G12*15*86.4</f>
        <v>471118.79000000004</v>
      </c>
      <c r="V12" s="16"/>
      <c r="W12" s="14">
        <f>G12*15*86.4</f>
        <v>471118.79000000004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1335.56</v>
      </c>
      <c r="AH12" s="62">
        <f t="shared" si="6"/>
        <v>1884475.1600000001</v>
      </c>
    </row>
    <row r="13" spans="1:34" ht="37.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72">
        <v>1437.28</v>
      </c>
      <c r="G13" s="20">
        <f t="shared" si="3"/>
        <v>1369.6302469135801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1893376.8533333333</v>
      </c>
      <c r="Q13" s="15"/>
      <c r="R13" s="13">
        <f>G13*16*86.4</f>
        <v>1893376.8533333333</v>
      </c>
      <c r="S13" s="15"/>
      <c r="T13" s="13">
        <f>G13*16*86.4</f>
        <v>1893376.8533333333</v>
      </c>
      <c r="U13" s="15"/>
      <c r="V13" s="13">
        <f>G13*16*86.4</f>
        <v>1893376.8533333333</v>
      </c>
      <c r="W13" s="15"/>
      <c r="X13" s="16"/>
      <c r="Y13" s="14">
        <f>G13*15*86.4</f>
        <v>1775040.7999999998</v>
      </c>
      <c r="Z13" s="16"/>
      <c r="AA13" s="15"/>
      <c r="AB13" s="16"/>
      <c r="AC13" s="15"/>
      <c r="AD13" s="25"/>
      <c r="AE13" s="12"/>
      <c r="AF13" s="17"/>
      <c r="AG13" s="18">
        <f t="shared" si="5"/>
        <v>7186.4</v>
      </c>
      <c r="AH13" s="62">
        <f t="shared" si="6"/>
        <v>9348548.2133333329</v>
      </c>
    </row>
    <row r="14" spans="1:34" ht="37.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127.5</v>
      </c>
      <c r="G14" s="20">
        <f t="shared" si="3"/>
        <v>138.81365740740742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191896.00000000003</v>
      </c>
      <c r="Q14" s="14">
        <f>G14*15*86.4</f>
        <v>179902.50000000003</v>
      </c>
      <c r="R14" s="16"/>
      <c r="S14" s="14">
        <f>G14*15*86.4</f>
        <v>179902.50000000003</v>
      </c>
      <c r="T14" s="16"/>
      <c r="U14" s="14">
        <f>G14*15*86.4</f>
        <v>179902.50000000003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510</v>
      </c>
      <c r="AH14" s="62">
        <f t="shared" si="6"/>
        <v>731603.50000000012</v>
      </c>
    </row>
    <row r="15" spans="1:34" ht="37.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8.6300000000000008</v>
      </c>
      <c r="G15" s="20">
        <f t="shared" si="3"/>
        <v>9.3957793209876552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12176.930000000002</v>
      </c>
      <c r="R15" s="16"/>
      <c r="S15" s="14">
        <f>G15*15*86.4</f>
        <v>12176.930000000002</v>
      </c>
      <c r="T15" s="16"/>
      <c r="U15" s="14">
        <f>G15*15*86.4</f>
        <v>12176.930000000002</v>
      </c>
      <c r="V15" s="16"/>
      <c r="W15" s="14">
        <f>G15*15*86.4</f>
        <v>12176.930000000002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34.520000000000003</v>
      </c>
      <c r="AH15" s="62">
        <f t="shared" si="6"/>
        <v>48707.720000000008</v>
      </c>
    </row>
    <row r="16" spans="1:34" ht="37.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135.16</v>
      </c>
      <c r="G16" s="20">
        <f t="shared" si="3"/>
        <v>147.15336419753086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203424.81066666669</v>
      </c>
      <c r="Q16" s="15"/>
      <c r="R16" s="13">
        <f>G16*16*86.4</f>
        <v>203424.81066666669</v>
      </c>
      <c r="S16" s="15"/>
      <c r="T16" s="13">
        <f>G16*16*86.4</f>
        <v>203424.81066666669</v>
      </c>
      <c r="U16" s="15"/>
      <c r="V16" s="13">
        <f>G16*16*86.4</f>
        <v>203424.81066666669</v>
      </c>
      <c r="W16" s="15"/>
      <c r="X16" s="13">
        <f>G16*16*86.4</f>
        <v>203424.81066666669</v>
      </c>
      <c r="Y16" s="15"/>
      <c r="Z16" s="13">
        <f>G16*16*86.4</f>
        <v>203424.81066666669</v>
      </c>
      <c r="AA16" s="15"/>
      <c r="AB16" s="16"/>
      <c r="AC16" s="15"/>
      <c r="AD16" s="25"/>
      <c r="AE16" s="12"/>
      <c r="AF16" s="17"/>
      <c r="AG16" s="18">
        <f t="shared" si="5"/>
        <v>810.96</v>
      </c>
      <c r="AH16" s="62">
        <f t="shared" si="6"/>
        <v>1220548.8640000001</v>
      </c>
    </row>
    <row r="17" spans="1:34" ht="37.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7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61180.959999999999</v>
      </c>
      <c r="O18" s="65">
        <f t="shared" si="7"/>
        <v>0</v>
      </c>
      <c r="P18" s="64">
        <f t="shared" si="7"/>
        <v>2445743.5840000003</v>
      </c>
      <c r="Q18" s="65">
        <f t="shared" si="7"/>
        <v>737048.77000000014</v>
      </c>
      <c r="R18" s="64">
        <f t="shared" si="7"/>
        <v>2233244.4906666665</v>
      </c>
      <c r="S18" s="65">
        <f t="shared" si="7"/>
        <v>663198.22000000009</v>
      </c>
      <c r="T18" s="64">
        <f t="shared" si="7"/>
        <v>2250837.4506666665</v>
      </c>
      <c r="U18" s="65">
        <f t="shared" si="7"/>
        <v>663198.22000000009</v>
      </c>
      <c r="V18" s="64">
        <f t="shared" si="7"/>
        <v>2250837.4506666665</v>
      </c>
      <c r="W18" s="65">
        <f t="shared" si="7"/>
        <v>483295.72000000003</v>
      </c>
      <c r="X18" s="64">
        <f t="shared" si="7"/>
        <v>357460.59733333334</v>
      </c>
      <c r="Y18" s="65">
        <f t="shared" si="7"/>
        <v>1775040.7999999998</v>
      </c>
      <c r="Z18" s="64">
        <f t="shared" si="7"/>
        <v>203424.81066666669</v>
      </c>
      <c r="AA18" s="65">
        <f t="shared" si="7"/>
        <v>0</v>
      </c>
      <c r="AB18" s="64">
        <f t="shared" si="7"/>
        <v>58170.826666666668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10584.04</v>
      </c>
      <c r="AH18" s="64">
        <f>I18+J18+K18+L18+M18+N18+O18+P18+Q18+R18+S18+T18+U18+V18+W18+X18+Y18+Z18+AA18+AB18+AC18+AD18+AE18+AF18</f>
        <v>14182681.900666665</v>
      </c>
    </row>
    <row r="19" spans="1:34" ht="37.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7.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7.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7.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7.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7.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107061.72839506174</v>
      </c>
      <c r="O24" s="5">
        <f>O18/O23</f>
        <v>0</v>
      </c>
      <c r="P24" s="6">
        <f t="shared" si="20"/>
        <v>4279853.3287835447</v>
      </c>
      <c r="Q24" s="5">
        <f t="shared" si="20"/>
        <v>1289775.6953740893</v>
      </c>
      <c r="R24" s="6">
        <f t="shared" si="20"/>
        <v>3907997.1138001536</v>
      </c>
      <c r="S24" s="5">
        <f t="shared" si="20"/>
        <v>1160543.2098765436</v>
      </c>
      <c r="T24" s="6">
        <f t="shared" si="20"/>
        <v>3938783.3699358073</v>
      </c>
      <c r="U24" s="5">
        <f t="shared" si="20"/>
        <v>1160543.2098765436</v>
      </c>
      <c r="V24" s="6">
        <f t="shared" si="20"/>
        <v>3938783.3699358073</v>
      </c>
      <c r="W24" s="5">
        <f t="shared" si="20"/>
        <v>845728.39506172854</v>
      </c>
      <c r="X24" s="6">
        <f t="shared" si="20"/>
        <v>625527.1147042783</v>
      </c>
      <c r="Y24" s="5">
        <f t="shared" si="20"/>
        <v>3106177.7392795584</v>
      </c>
      <c r="Z24" s="6">
        <f t="shared" si="20"/>
        <v>355976.95473251038</v>
      </c>
      <c r="AA24" s="5">
        <f t="shared" si="20"/>
        <v>0</v>
      </c>
      <c r="AB24" s="6">
        <f t="shared" si="20"/>
        <v>101794.23868312758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24818545.468438748</v>
      </c>
    </row>
    <row r="25" spans="1:34" ht="37.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8.2609358329522944E-2</v>
      </c>
      <c r="O25" s="70">
        <f t="shared" si="21"/>
        <v>0</v>
      </c>
      <c r="P25" s="43">
        <f t="shared" si="21"/>
        <v>3.3023559635675501</v>
      </c>
      <c r="Q25" s="70">
        <f t="shared" si="21"/>
        <v>0.99519729581334049</v>
      </c>
      <c r="R25" s="43">
        <f t="shared" si="21"/>
        <v>3.0154298717593777</v>
      </c>
      <c r="S25" s="70">
        <f t="shared" si="21"/>
        <v>0.8954808718183207</v>
      </c>
      <c r="T25" s="43">
        <f t="shared" si="21"/>
        <v>3.0391846990245428</v>
      </c>
      <c r="U25" s="70">
        <f t="shared" si="21"/>
        <v>0.8954808718183207</v>
      </c>
      <c r="V25" s="43">
        <f t="shared" si="21"/>
        <v>3.0391846990245428</v>
      </c>
      <c r="W25" s="70">
        <f t="shared" si="21"/>
        <v>0.65256820606614852</v>
      </c>
      <c r="X25" s="43">
        <f t="shared" si="21"/>
        <v>0.48265981072860981</v>
      </c>
      <c r="Y25" s="70">
        <f t="shared" si="21"/>
        <v>2.3967420827774371</v>
      </c>
      <c r="Z25" s="43">
        <f t="shared" si="21"/>
        <v>0.27467357618249255</v>
      </c>
      <c r="AA25" s="70">
        <f t="shared" si="21"/>
        <v>0</v>
      </c>
      <c r="AB25" s="43">
        <f t="shared" si="21"/>
        <v>7.8544937255499672E-2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0353-995D-41D8-8D96-EB918D93964D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3" width="7.109375" style="1" customWidth="1"/>
    <col min="14" max="14" width="14.6640625" style="1" bestFit="1" customWidth="1"/>
    <col min="15" max="15" width="11.109375" style="1" bestFit="1" customWidth="1"/>
    <col min="16" max="16" width="14.6640625" style="1" bestFit="1" customWidth="1"/>
    <col min="17" max="17" width="13" style="1" bestFit="1" customWidth="1"/>
    <col min="18" max="18" width="14.6640625" style="1" bestFit="1" customWidth="1"/>
    <col min="19" max="19" width="13" style="1" bestFit="1" customWidth="1"/>
    <col min="20" max="20" width="14.6640625" style="1" bestFit="1" customWidth="1"/>
    <col min="21" max="21" width="13" style="1" bestFit="1" customWidth="1"/>
    <col min="22" max="22" width="14.6640625" style="1" bestFit="1" customWidth="1"/>
    <col min="23" max="23" width="12" style="1" bestFit="1" customWidth="1"/>
    <col min="24" max="24" width="14.6640625" style="1" bestFit="1" customWidth="1"/>
    <col min="25" max="25" width="13.6640625" style="1" bestFit="1" customWidth="1"/>
    <col min="26" max="26" width="14.6640625" style="1" bestFit="1" customWidth="1"/>
    <col min="27" max="27" width="11.109375" style="1" bestFit="1" customWidth="1"/>
    <col min="28" max="28" width="14.6640625" style="1" bestFit="1" customWidth="1"/>
    <col min="29" max="32" width="7.109375" style="1" customWidth="1"/>
    <col min="33" max="33" width="11.33203125" style="2" customWidth="1"/>
    <col min="34" max="34" width="15.88671875" style="2" bestFit="1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2.2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2.2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18.28</v>
      </c>
      <c r="G9" s="20">
        <f t="shared" ref="G9:G17" si="3">E9*F9</f>
        <v>17.419598765432099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24080.853333333336</v>
      </c>
      <c r="Q9" s="15"/>
      <c r="R9" s="13">
        <f>G9*16*86.4</f>
        <v>24080.853333333336</v>
      </c>
      <c r="S9" s="15"/>
      <c r="T9" s="13">
        <f>G9*16*86.4</f>
        <v>24080.853333333336</v>
      </c>
      <c r="U9" s="15"/>
      <c r="V9" s="13">
        <f>G9*16*86.4</f>
        <v>24080.853333333336</v>
      </c>
      <c r="W9" s="15"/>
      <c r="X9" s="13">
        <f>G9*16*86.4</f>
        <v>24080.853333333336</v>
      </c>
      <c r="Y9" s="15"/>
      <c r="Z9" s="16"/>
      <c r="AA9" s="15"/>
      <c r="AB9" s="16"/>
      <c r="AC9" s="15"/>
      <c r="AD9" s="25"/>
      <c r="AE9" s="12"/>
      <c r="AF9" s="17"/>
      <c r="AG9" s="18">
        <f>F9*H9</f>
        <v>91.4</v>
      </c>
      <c r="AH9" s="62">
        <f>I9+J9+K9+L9+M9+N9+O9+P9+Q9+R9+S9+T9+U9+V9+W9+X9+Y9+Z9+AA9+AB9+AC9+AD9+AE9+AF9</f>
        <v>120404.26666666668</v>
      </c>
    </row>
    <row r="10" spans="1:34" ht="32.2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3.94</v>
      </c>
      <c r="G10" s="20">
        <f t="shared" si="3"/>
        <v>4.2896141975308639</v>
      </c>
      <c r="H10" s="20">
        <v>3</v>
      </c>
      <c r="I10" s="19"/>
      <c r="J10" s="4"/>
      <c r="K10" s="3"/>
      <c r="L10" s="4"/>
      <c r="M10" s="15"/>
      <c r="N10" s="13">
        <f>G10*16*86.4</f>
        <v>5929.9626666666663</v>
      </c>
      <c r="O10" s="15"/>
      <c r="P10" s="16"/>
      <c r="Q10" s="14">
        <f>G10*15*86.4</f>
        <v>5559.34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5929.9626666666663</v>
      </c>
      <c r="AC10" s="15"/>
      <c r="AD10" s="25"/>
      <c r="AE10" s="12"/>
      <c r="AF10" s="17"/>
      <c r="AG10" s="18">
        <f t="shared" ref="AG10:AG16" si="5">F10*H10</f>
        <v>11.82</v>
      </c>
      <c r="AH10" s="62">
        <f t="shared" ref="AH10:AH17" si="6">I10+J10+K10+L10+M10+N10+O10+P10+Q10+R10+S10+T10+U10+V10+W10+X10+Y10+Z10+AA10+AB10+AC10+AD10+AE10+AF10</f>
        <v>17419.265333333333</v>
      </c>
    </row>
    <row r="11" spans="1:34" ht="32.2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5.51</v>
      </c>
      <c r="G11" s="20">
        <f t="shared" si="3"/>
        <v>5.9989274691358023</v>
      </c>
      <c r="H11" s="20">
        <v>3</v>
      </c>
      <c r="I11" s="19"/>
      <c r="J11" s="4"/>
      <c r="K11" s="3"/>
      <c r="L11" s="4"/>
      <c r="M11" s="15"/>
      <c r="N11" s="13">
        <f>G11*16*86.4</f>
        <v>8292.9173333333329</v>
      </c>
      <c r="O11" s="15"/>
      <c r="P11" s="13">
        <f>G11*16*86.4</f>
        <v>8292.9173333333329</v>
      </c>
      <c r="Q11" s="15"/>
      <c r="R11" s="13">
        <f>G11*16*86.4</f>
        <v>8292.9173333333329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16.53</v>
      </c>
      <c r="AH11" s="62">
        <f t="shared" si="6"/>
        <v>24878.752</v>
      </c>
    </row>
    <row r="12" spans="1:34" ht="32.2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19.82</v>
      </c>
      <c r="G12" s="20">
        <f t="shared" si="3"/>
        <v>21.578719135802469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27966.02</v>
      </c>
      <c r="R12" s="16"/>
      <c r="S12" s="14">
        <f>G12*15*86.4</f>
        <v>27966.02</v>
      </c>
      <c r="T12" s="16"/>
      <c r="U12" s="14">
        <f>G12*15*86.4</f>
        <v>27966.02</v>
      </c>
      <c r="V12" s="16"/>
      <c r="W12" s="14">
        <f>G12*15*86.4</f>
        <v>27966.02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79.28</v>
      </c>
      <c r="AH12" s="62">
        <f t="shared" si="6"/>
        <v>111864.08</v>
      </c>
    </row>
    <row r="13" spans="1:34" ht="32.2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100.55</v>
      </c>
      <c r="G13" s="20">
        <f t="shared" si="3"/>
        <v>95.817322530864189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132457.86666666667</v>
      </c>
      <c r="Q13" s="15"/>
      <c r="R13" s="13">
        <f>G13*16*86.4</f>
        <v>132457.86666666667</v>
      </c>
      <c r="S13" s="15"/>
      <c r="T13" s="13">
        <f>G13*16*86.4</f>
        <v>132457.86666666667</v>
      </c>
      <c r="U13" s="15"/>
      <c r="V13" s="13">
        <f>G13*16*86.4</f>
        <v>132457.86666666667</v>
      </c>
      <c r="W13" s="15"/>
      <c r="X13" s="16"/>
      <c r="Y13" s="14">
        <f>G13*15*86.4</f>
        <v>124179.25</v>
      </c>
      <c r="Z13" s="16"/>
      <c r="AA13" s="15"/>
      <c r="AB13" s="16"/>
      <c r="AC13" s="15"/>
      <c r="AD13" s="25"/>
      <c r="AE13" s="12"/>
      <c r="AF13" s="17"/>
      <c r="AG13" s="18">
        <f t="shared" si="5"/>
        <v>502.75</v>
      </c>
      <c r="AH13" s="62">
        <f t="shared" si="6"/>
        <v>654010.71666666667</v>
      </c>
    </row>
    <row r="14" spans="1:34" ht="32.2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0.59</v>
      </c>
      <c r="G14" s="20">
        <f t="shared" si="3"/>
        <v>0.64235339506172839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887.98933333333343</v>
      </c>
      <c r="Q14" s="14">
        <f>G14*15*86.4</f>
        <v>832.49</v>
      </c>
      <c r="R14" s="16"/>
      <c r="S14" s="14">
        <f>G14*15*86.4</f>
        <v>832.49</v>
      </c>
      <c r="T14" s="16"/>
      <c r="U14" s="14">
        <f>G14*15*86.4</f>
        <v>832.49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2.36</v>
      </c>
      <c r="AH14" s="62">
        <f t="shared" si="6"/>
        <v>3385.4593333333332</v>
      </c>
    </row>
    <row r="15" spans="1:34" ht="32.2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0</v>
      </c>
      <c r="R15" s="16"/>
      <c r="S15" s="14">
        <f>G15*15*86.4</f>
        <v>0</v>
      </c>
      <c r="T15" s="16"/>
      <c r="U15" s="14">
        <f>G15*15*86.4</f>
        <v>0</v>
      </c>
      <c r="V15" s="16"/>
      <c r="W15" s="14">
        <f>G15*15*86.4</f>
        <v>0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0</v>
      </c>
      <c r="AH15" s="62">
        <f t="shared" si="6"/>
        <v>0</v>
      </c>
    </row>
    <row r="16" spans="1:34" ht="32.2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15.19</v>
      </c>
      <c r="G16" s="20">
        <f t="shared" si="3"/>
        <v>16.537878086419752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22861.962666666666</v>
      </c>
      <c r="Q16" s="15"/>
      <c r="R16" s="13">
        <f>G16*16*86.4</f>
        <v>22861.962666666666</v>
      </c>
      <c r="S16" s="15"/>
      <c r="T16" s="13">
        <f>G16*16*86.4</f>
        <v>22861.962666666666</v>
      </c>
      <c r="U16" s="15"/>
      <c r="V16" s="13">
        <f>G16*16*86.4</f>
        <v>22861.962666666666</v>
      </c>
      <c r="W16" s="15"/>
      <c r="X16" s="13">
        <f>G16*16*86.4</f>
        <v>22861.962666666666</v>
      </c>
      <c r="Y16" s="15"/>
      <c r="Z16" s="13">
        <f>G16*16*86.4</f>
        <v>22861.962666666666</v>
      </c>
      <c r="AA16" s="15"/>
      <c r="AB16" s="16"/>
      <c r="AC16" s="15"/>
      <c r="AD16" s="25"/>
      <c r="AE16" s="12"/>
      <c r="AF16" s="17"/>
      <c r="AG16" s="18">
        <f t="shared" si="5"/>
        <v>91.14</v>
      </c>
      <c r="AH16" s="62">
        <f t="shared" si="6"/>
        <v>137171.77599999998</v>
      </c>
    </row>
    <row r="17" spans="1:34" ht="32.2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0.1</v>
      </c>
      <c r="G17" s="47">
        <f t="shared" si="3"/>
        <v>0.10887345679012346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141.10000000000002</v>
      </c>
      <c r="R17" s="54"/>
      <c r="S17" s="55">
        <f>G17*15*86.4</f>
        <v>141.10000000000002</v>
      </c>
      <c r="T17" s="54"/>
      <c r="U17" s="55">
        <f>G17*15*86.4</f>
        <v>141.10000000000002</v>
      </c>
      <c r="V17" s="54"/>
      <c r="W17" s="55">
        <f>G17*15*86.4</f>
        <v>141.10000000000002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0.4</v>
      </c>
      <c r="AH17" s="63">
        <f t="shared" si="6"/>
        <v>564.40000000000009</v>
      </c>
    </row>
    <row r="18" spans="1:34" ht="32.2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14222.88</v>
      </c>
      <c r="O18" s="65">
        <f t="shared" si="7"/>
        <v>0</v>
      </c>
      <c r="P18" s="64">
        <f t="shared" si="7"/>
        <v>188581.58933333334</v>
      </c>
      <c r="Q18" s="65">
        <f t="shared" si="7"/>
        <v>34498.949999999997</v>
      </c>
      <c r="R18" s="64">
        <f t="shared" si="7"/>
        <v>187693.6</v>
      </c>
      <c r="S18" s="65">
        <f t="shared" si="7"/>
        <v>28939.61</v>
      </c>
      <c r="T18" s="64">
        <f t="shared" si="7"/>
        <v>179400.68266666666</v>
      </c>
      <c r="U18" s="65">
        <f t="shared" si="7"/>
        <v>28939.61</v>
      </c>
      <c r="V18" s="64">
        <f t="shared" si="7"/>
        <v>179400.68266666666</v>
      </c>
      <c r="W18" s="65">
        <f t="shared" si="7"/>
        <v>28107.119999999999</v>
      </c>
      <c r="X18" s="64">
        <f t="shared" si="7"/>
        <v>46942.816000000006</v>
      </c>
      <c r="Y18" s="65">
        <f t="shared" si="7"/>
        <v>124179.25</v>
      </c>
      <c r="Z18" s="64">
        <f t="shared" si="7"/>
        <v>22861.962666666666</v>
      </c>
      <c r="AA18" s="65">
        <f t="shared" si="7"/>
        <v>0</v>
      </c>
      <c r="AB18" s="64">
        <f t="shared" si="7"/>
        <v>5929.9626666666663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795.68</v>
      </c>
      <c r="AH18" s="64">
        <f>I18+J18+K18+L18+M18+N18+O18+P18+Q18+R18+S18+T18+U18+V18+W18+X18+Y18+Z18+AA18+AB18+AC18+AD18+AE18+AF18</f>
        <v>1069698.716</v>
      </c>
    </row>
    <row r="19" spans="1:34" ht="32.2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2.2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2.2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2.2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2.2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2.2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24888.888888888891</v>
      </c>
      <c r="O24" s="5">
        <f>O18/O23</f>
        <v>0</v>
      </c>
      <c r="P24" s="6">
        <f t="shared" si="20"/>
        <v>330002.51871684275</v>
      </c>
      <c r="Q24" s="5">
        <f t="shared" si="20"/>
        <v>60370.370370370372</v>
      </c>
      <c r="R24" s="6">
        <f t="shared" si="20"/>
        <v>328448.60925182217</v>
      </c>
      <c r="S24" s="5">
        <f t="shared" si="20"/>
        <v>50641.975308641981</v>
      </c>
      <c r="T24" s="6">
        <f t="shared" si="20"/>
        <v>313936.67509544356</v>
      </c>
      <c r="U24" s="5">
        <f t="shared" si="20"/>
        <v>50641.975308641981</v>
      </c>
      <c r="V24" s="6">
        <f t="shared" si="20"/>
        <v>313936.67509544356</v>
      </c>
      <c r="W24" s="5">
        <f t="shared" si="20"/>
        <v>49185.18518518519</v>
      </c>
      <c r="X24" s="6">
        <f t="shared" si="20"/>
        <v>82146.128741545719</v>
      </c>
      <c r="Y24" s="5">
        <f t="shared" si="20"/>
        <v>217303.63720677921</v>
      </c>
      <c r="Z24" s="6">
        <f t="shared" si="20"/>
        <v>40006.584362139918</v>
      </c>
      <c r="AA24" s="5">
        <f t="shared" si="20"/>
        <v>0</v>
      </c>
      <c r="AB24" s="6">
        <f t="shared" si="20"/>
        <v>10376.954732510289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1871886.1782642556</v>
      </c>
    </row>
    <row r="25" spans="1:34" ht="32.2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1.9204389574759947E-2</v>
      </c>
      <c r="O25" s="70">
        <f t="shared" si="21"/>
        <v>0</v>
      </c>
      <c r="P25" s="43">
        <f t="shared" si="21"/>
        <v>0.2546315730839836</v>
      </c>
      <c r="Q25" s="70">
        <f t="shared" si="21"/>
        <v>4.6582075903063562E-2</v>
      </c>
      <c r="R25" s="43">
        <f t="shared" si="21"/>
        <v>0.25343256886714671</v>
      </c>
      <c r="S25" s="70">
        <f t="shared" si="21"/>
        <v>3.9075598231976837E-2</v>
      </c>
      <c r="T25" s="43">
        <f t="shared" si="21"/>
        <v>0.24223508880821262</v>
      </c>
      <c r="U25" s="70">
        <f t="shared" si="21"/>
        <v>3.9075598231976837E-2</v>
      </c>
      <c r="V25" s="43">
        <f t="shared" si="21"/>
        <v>0.24223508880821262</v>
      </c>
      <c r="W25" s="70">
        <f t="shared" si="21"/>
        <v>3.7951531778692274E-2</v>
      </c>
      <c r="X25" s="43">
        <f t="shared" si="21"/>
        <v>6.3384358596871693E-2</v>
      </c>
      <c r="Y25" s="70">
        <f t="shared" si="21"/>
        <v>0.1676725595731321</v>
      </c>
      <c r="Z25" s="43">
        <f t="shared" si="21"/>
        <v>3.0869278057206725E-2</v>
      </c>
      <c r="AA25" s="70">
        <f t="shared" si="21"/>
        <v>0</v>
      </c>
      <c r="AB25" s="43">
        <f t="shared" si="21"/>
        <v>8.0069095158258399E-3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scale="2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16FA3-6386-4612-8A60-429B0FB3D49C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3" width="7.109375" style="1" customWidth="1"/>
    <col min="14" max="14" width="14.6640625" style="1" bestFit="1" customWidth="1"/>
    <col min="15" max="15" width="11.109375" style="1" bestFit="1" customWidth="1"/>
    <col min="16" max="16" width="14.6640625" style="1" bestFit="1" customWidth="1"/>
    <col min="17" max="17" width="12.5546875" style="1" bestFit="1" customWidth="1"/>
    <col min="18" max="18" width="14.6640625" style="1" bestFit="1" customWidth="1"/>
    <col min="19" max="19" width="12" style="1" bestFit="1" customWidth="1"/>
    <col min="20" max="20" width="14.109375" style="1" bestFit="1" customWidth="1"/>
    <col min="21" max="21" width="12" style="1" bestFit="1" customWidth="1"/>
    <col min="22" max="22" width="14.109375" style="1" bestFit="1" customWidth="1"/>
    <col min="23" max="23" width="12" style="1" bestFit="1" customWidth="1"/>
    <col min="24" max="24" width="11.109375" style="1" bestFit="1" customWidth="1"/>
    <col min="25" max="25" width="13.6640625" style="1" bestFit="1" customWidth="1"/>
    <col min="26" max="27" width="11.109375" style="1" bestFit="1" customWidth="1"/>
    <col min="28" max="28" width="14.6640625" style="1" bestFit="1" customWidth="1"/>
    <col min="29" max="32" width="7.109375" style="1" customWidth="1"/>
    <col min="33" max="33" width="11.33203125" style="2" customWidth="1"/>
    <col min="34" max="34" width="15.5546875" style="2" bestFit="1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58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3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3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0</v>
      </c>
      <c r="G9" s="20">
        <f t="shared" ref="G9:G17" si="3">E9*F9</f>
        <v>0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0</v>
      </c>
      <c r="Q9" s="15"/>
      <c r="R9" s="13">
        <f>G9*16*86.4</f>
        <v>0</v>
      </c>
      <c r="S9" s="15"/>
      <c r="T9" s="13">
        <f>G9*16*86.4</f>
        <v>0</v>
      </c>
      <c r="U9" s="15"/>
      <c r="V9" s="13">
        <f>G9*16*86.4</f>
        <v>0</v>
      </c>
      <c r="W9" s="15"/>
      <c r="X9" s="13">
        <f>G9*16*86.4</f>
        <v>0</v>
      </c>
      <c r="Y9" s="15"/>
      <c r="Z9" s="16"/>
      <c r="AA9" s="15"/>
      <c r="AB9" s="16"/>
      <c r="AC9" s="15"/>
      <c r="AD9" s="25"/>
      <c r="AE9" s="12"/>
      <c r="AF9" s="17"/>
      <c r="AG9" s="18">
        <f>F9*H9</f>
        <v>0</v>
      </c>
      <c r="AH9" s="62">
        <f>I9+J9+K9+L9+M9+N9+O9+P9+Q9+R9+S9+T9+U9+V9+W9+X9+Y9+Z9+AA9+AB9+AC9+AD9+AE9+AF9</f>
        <v>0</v>
      </c>
    </row>
    <row r="10" spans="1:34" ht="33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13.79</v>
      </c>
      <c r="G10" s="20">
        <f t="shared" si="3"/>
        <v>15.013649691358024</v>
      </c>
      <c r="H10" s="20">
        <v>3</v>
      </c>
      <c r="I10" s="19"/>
      <c r="J10" s="4"/>
      <c r="K10" s="3"/>
      <c r="L10" s="4"/>
      <c r="M10" s="15"/>
      <c r="N10" s="13">
        <f>G10*16*86.4</f>
        <v>20754.869333333336</v>
      </c>
      <c r="O10" s="15"/>
      <c r="P10" s="16"/>
      <c r="Q10" s="14">
        <f>G10*15*86.4</f>
        <v>19457.690000000002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20754.869333333336</v>
      </c>
      <c r="AC10" s="15"/>
      <c r="AD10" s="25"/>
      <c r="AE10" s="12"/>
      <c r="AF10" s="17"/>
      <c r="AG10" s="18">
        <f t="shared" ref="AG10:AG16" si="5">F10*H10</f>
        <v>41.37</v>
      </c>
      <c r="AH10" s="62">
        <f t="shared" ref="AH10:AH17" si="6">I10+J10+K10+L10+M10+N10+O10+P10+Q10+R10+S10+T10+U10+V10+W10+X10+Y10+Z10+AA10+AB10+AC10+AD10+AE10+AF10</f>
        <v>60967.428666666674</v>
      </c>
    </row>
    <row r="11" spans="1:34" ht="33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11</v>
      </c>
      <c r="G11" s="20">
        <f t="shared" si="3"/>
        <v>11.976080246913581</v>
      </c>
      <c r="H11" s="20">
        <v>3</v>
      </c>
      <c r="I11" s="19"/>
      <c r="J11" s="4"/>
      <c r="K11" s="3"/>
      <c r="L11" s="4"/>
      <c r="M11" s="15"/>
      <c r="N11" s="13">
        <f>G11*16*86.4</f>
        <v>16555.733333333334</v>
      </c>
      <c r="O11" s="15"/>
      <c r="P11" s="13">
        <f>G11*16*86.4</f>
        <v>16555.733333333334</v>
      </c>
      <c r="Q11" s="15"/>
      <c r="R11" s="13">
        <f>G11*16*86.4</f>
        <v>16555.733333333334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33</v>
      </c>
      <c r="AH11" s="62">
        <f t="shared" si="6"/>
        <v>49667.199999999997</v>
      </c>
    </row>
    <row r="12" spans="1:34" ht="33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15.6</v>
      </c>
      <c r="G12" s="20">
        <f t="shared" si="3"/>
        <v>16.984259259259257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22011.599999999999</v>
      </c>
      <c r="R12" s="16"/>
      <c r="S12" s="14">
        <f>G12*15*86.4</f>
        <v>22011.599999999999</v>
      </c>
      <c r="T12" s="16"/>
      <c r="U12" s="14">
        <f>G12*15*86.4</f>
        <v>22011.599999999999</v>
      </c>
      <c r="V12" s="16"/>
      <c r="W12" s="14">
        <f>G12*15*86.4</f>
        <v>22011.599999999999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62.4</v>
      </c>
      <c r="AH12" s="62">
        <f t="shared" si="6"/>
        <v>88046.399999999994</v>
      </c>
    </row>
    <row r="13" spans="1:34" ht="33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131.1</v>
      </c>
      <c r="G13" s="20">
        <f t="shared" si="3"/>
        <v>124.92939814814814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172702.4</v>
      </c>
      <c r="Q13" s="15"/>
      <c r="R13" s="13">
        <f>G13*16*86.4</f>
        <v>172702.4</v>
      </c>
      <c r="S13" s="15"/>
      <c r="T13" s="13">
        <f>G13*16*86.4</f>
        <v>172702.4</v>
      </c>
      <c r="U13" s="15"/>
      <c r="V13" s="13">
        <f>G13*16*86.4</f>
        <v>172702.4</v>
      </c>
      <c r="W13" s="15"/>
      <c r="X13" s="16"/>
      <c r="Y13" s="14">
        <f>G13*15*86.4</f>
        <v>161908.5</v>
      </c>
      <c r="Z13" s="16"/>
      <c r="AA13" s="15"/>
      <c r="AB13" s="16"/>
      <c r="AC13" s="15"/>
      <c r="AD13" s="25"/>
      <c r="AE13" s="12"/>
      <c r="AF13" s="17"/>
      <c r="AG13" s="18">
        <f t="shared" si="5"/>
        <v>655.5</v>
      </c>
      <c r="AH13" s="62">
        <f t="shared" si="6"/>
        <v>852718.1</v>
      </c>
    </row>
    <row r="14" spans="1:34" ht="33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3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0</v>
      </c>
      <c r="R15" s="16"/>
      <c r="S15" s="14">
        <f>G15*15*86.4</f>
        <v>0</v>
      </c>
      <c r="T15" s="16"/>
      <c r="U15" s="14">
        <f>G15*15*86.4</f>
        <v>0</v>
      </c>
      <c r="V15" s="16"/>
      <c r="W15" s="14">
        <f>G15*15*86.4</f>
        <v>0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0</v>
      </c>
      <c r="AH15" s="62">
        <f t="shared" si="6"/>
        <v>0</v>
      </c>
    </row>
    <row r="16" spans="1:34" ht="33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0</v>
      </c>
      <c r="G16" s="20">
        <f t="shared" si="3"/>
        <v>0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0</v>
      </c>
      <c r="Q16" s="15"/>
      <c r="R16" s="13">
        <f>G16*16*86.4</f>
        <v>0</v>
      </c>
      <c r="S16" s="15"/>
      <c r="T16" s="13">
        <f>G16*16*86.4</f>
        <v>0</v>
      </c>
      <c r="U16" s="15"/>
      <c r="V16" s="13">
        <f>G16*16*86.4</f>
        <v>0</v>
      </c>
      <c r="W16" s="15"/>
      <c r="X16" s="13">
        <f>G16*16*86.4</f>
        <v>0</v>
      </c>
      <c r="Y16" s="15"/>
      <c r="Z16" s="13">
        <f>G16*16*86.4</f>
        <v>0</v>
      </c>
      <c r="AA16" s="15"/>
      <c r="AB16" s="16"/>
      <c r="AC16" s="15"/>
      <c r="AD16" s="25"/>
      <c r="AE16" s="12"/>
      <c r="AF16" s="17"/>
      <c r="AG16" s="18">
        <f t="shared" si="5"/>
        <v>0</v>
      </c>
      <c r="AH16" s="62">
        <f t="shared" si="6"/>
        <v>0</v>
      </c>
    </row>
    <row r="17" spans="1:34" ht="33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40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37310.602666666673</v>
      </c>
      <c r="O18" s="65">
        <f t="shared" si="7"/>
        <v>0</v>
      </c>
      <c r="P18" s="64">
        <f t="shared" si="7"/>
        <v>189258.13333333333</v>
      </c>
      <c r="Q18" s="65">
        <f t="shared" si="7"/>
        <v>41469.29</v>
      </c>
      <c r="R18" s="64">
        <f t="shared" si="7"/>
        <v>189258.13333333333</v>
      </c>
      <c r="S18" s="65">
        <f t="shared" si="7"/>
        <v>22011.599999999999</v>
      </c>
      <c r="T18" s="64">
        <f t="shared" si="7"/>
        <v>172702.4</v>
      </c>
      <c r="U18" s="65">
        <f t="shared" si="7"/>
        <v>22011.599999999999</v>
      </c>
      <c r="V18" s="64">
        <f t="shared" si="7"/>
        <v>172702.4</v>
      </c>
      <c r="W18" s="65">
        <f t="shared" si="7"/>
        <v>22011.599999999999</v>
      </c>
      <c r="X18" s="64">
        <f t="shared" si="7"/>
        <v>0</v>
      </c>
      <c r="Y18" s="65">
        <f t="shared" si="7"/>
        <v>161908.5</v>
      </c>
      <c r="Z18" s="64">
        <f t="shared" si="7"/>
        <v>0</v>
      </c>
      <c r="AA18" s="65">
        <f t="shared" si="7"/>
        <v>0</v>
      </c>
      <c r="AB18" s="64">
        <f t="shared" si="7"/>
        <v>20754.869333333336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792.27</v>
      </c>
      <c r="AH18" s="64">
        <f>I18+J18+K18+L18+M18+N18+O18+P18+Q18+R18+S18+T18+U18+V18+W18+X18+Y18+Z18+AA18+AB18+AC18+AD18+AE18+AF18</f>
        <v>1051399.1286666668</v>
      </c>
    </row>
    <row r="19" spans="1:34" ht="33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3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3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3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3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8.2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65290.534979423886</v>
      </c>
      <c r="O24" s="5">
        <f>O18/O23</f>
        <v>0</v>
      </c>
      <c r="P24" s="6">
        <f t="shared" si="20"/>
        <v>331186.41596159514</v>
      </c>
      <c r="Q24" s="5">
        <f t="shared" si="20"/>
        <v>72567.901234567908</v>
      </c>
      <c r="R24" s="6">
        <f t="shared" si="20"/>
        <v>331186.41596159514</v>
      </c>
      <c r="S24" s="5">
        <f t="shared" si="20"/>
        <v>38518.518518518518</v>
      </c>
      <c r="T24" s="6">
        <f t="shared" si="20"/>
        <v>302215.22254595725</v>
      </c>
      <c r="U24" s="5">
        <f t="shared" si="20"/>
        <v>38518.518518518518</v>
      </c>
      <c r="V24" s="6">
        <f t="shared" si="20"/>
        <v>302215.22254595725</v>
      </c>
      <c r="W24" s="5">
        <f t="shared" si="20"/>
        <v>38518.518518518518</v>
      </c>
      <c r="X24" s="6">
        <f t="shared" si="20"/>
        <v>0</v>
      </c>
      <c r="Y24" s="5">
        <f t="shared" si="20"/>
        <v>283326.77113683493</v>
      </c>
      <c r="Z24" s="6">
        <f t="shared" si="20"/>
        <v>0</v>
      </c>
      <c r="AA24" s="5">
        <f t="shared" si="20"/>
        <v>0</v>
      </c>
      <c r="AB24" s="6">
        <f t="shared" si="20"/>
        <v>36319.341563786016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1839863.3814852729</v>
      </c>
    </row>
    <row r="25" spans="1:34" ht="33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5.0378499212518434E-2</v>
      </c>
      <c r="O25" s="70">
        <f t="shared" si="21"/>
        <v>0</v>
      </c>
      <c r="P25" s="43">
        <f t="shared" si="21"/>
        <v>0.25554507404444071</v>
      </c>
      <c r="Q25" s="70">
        <f t="shared" si="21"/>
        <v>5.5993750952598696E-2</v>
      </c>
      <c r="R25" s="43">
        <f t="shared" si="21"/>
        <v>0.25554507404444071</v>
      </c>
      <c r="S25" s="70">
        <f t="shared" si="21"/>
        <v>2.9721079103795154E-2</v>
      </c>
      <c r="T25" s="43">
        <f t="shared" si="21"/>
        <v>0.23319075813731269</v>
      </c>
      <c r="U25" s="70">
        <f t="shared" si="21"/>
        <v>2.9721079103795154E-2</v>
      </c>
      <c r="V25" s="43">
        <f t="shared" si="21"/>
        <v>0.23319075813731269</v>
      </c>
      <c r="W25" s="70">
        <f t="shared" si="21"/>
        <v>2.9721079103795154E-2</v>
      </c>
      <c r="X25" s="43">
        <f t="shared" si="21"/>
        <v>0</v>
      </c>
      <c r="Y25" s="70">
        <f t="shared" si="21"/>
        <v>0.21861633575373066</v>
      </c>
      <c r="Z25" s="43">
        <f t="shared" si="21"/>
        <v>0</v>
      </c>
      <c r="AA25" s="70">
        <f t="shared" si="21"/>
        <v>0</v>
      </c>
      <c r="AB25" s="43">
        <f t="shared" si="21"/>
        <v>2.8024183305390443E-2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scale="2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09EC1-EA52-40F6-AB7F-32C95C35B43A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4" width="7.109375" style="1" customWidth="1"/>
    <col min="15" max="15" width="11.109375" style="1" bestFit="1" customWidth="1"/>
    <col min="16" max="16" width="14.6640625" style="1" bestFit="1" customWidth="1"/>
    <col min="17" max="17" width="14.109375" style="1" bestFit="1" customWidth="1"/>
    <col min="18" max="18" width="14.6640625" style="1" bestFit="1" customWidth="1"/>
    <col min="19" max="19" width="14.109375" style="1" bestFit="1" customWidth="1"/>
    <col min="20" max="20" width="14.6640625" style="1" bestFit="1" customWidth="1"/>
    <col min="21" max="21" width="14.109375" style="1" bestFit="1" customWidth="1"/>
    <col min="22" max="22" width="14.6640625" style="1" bestFit="1" customWidth="1"/>
    <col min="23" max="23" width="14.109375" style="1" bestFit="1" customWidth="1"/>
    <col min="24" max="26" width="14.6640625" style="1" bestFit="1" customWidth="1"/>
    <col min="27" max="27" width="11.109375" style="1" bestFit="1" customWidth="1"/>
    <col min="28" max="32" width="7.109375" style="1" customWidth="1"/>
    <col min="33" max="33" width="11.33203125" style="2" customWidth="1"/>
    <col min="34" max="34" width="18.33203125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53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6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6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32.01</v>
      </c>
      <c r="G9" s="20">
        <f t="shared" ref="G9:G17" si="3">E9*F9</f>
        <v>30.503356481481479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42167.839999999997</v>
      </c>
      <c r="Q9" s="15"/>
      <c r="R9" s="13">
        <f>G9*16*86.4</f>
        <v>42167.839999999997</v>
      </c>
      <c r="S9" s="15"/>
      <c r="T9" s="13">
        <f>G9*16*86.4</f>
        <v>42167.839999999997</v>
      </c>
      <c r="U9" s="15"/>
      <c r="V9" s="13">
        <f>G9*16*86.4</f>
        <v>42167.839999999997</v>
      </c>
      <c r="W9" s="15"/>
      <c r="X9" s="13">
        <f>G9*16*86.4</f>
        <v>42167.839999999997</v>
      </c>
      <c r="Y9" s="15"/>
      <c r="Z9" s="16"/>
      <c r="AA9" s="15"/>
      <c r="AB9" s="16"/>
      <c r="AC9" s="15"/>
      <c r="AD9" s="25"/>
      <c r="AE9" s="12"/>
      <c r="AF9" s="17"/>
      <c r="AG9" s="18">
        <f>F9*H9</f>
        <v>160.04999999999998</v>
      </c>
      <c r="AH9" s="62">
        <f>I9+J9+K9+L9+M9+N9+O9+P9+Q9+R9+S9+T9+U9+V9+W9+X9+Y9+Z9+AA9+AB9+AC9+AD9+AE9+AF9</f>
        <v>210839.19999999998</v>
      </c>
    </row>
    <row r="10" spans="1:34" ht="36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3</v>
      </c>
      <c r="I10" s="19"/>
      <c r="J10" s="4"/>
      <c r="K10" s="3"/>
      <c r="L10" s="4"/>
      <c r="M10" s="15"/>
      <c r="N10" s="13">
        <f>G10*16*86.4</f>
        <v>0</v>
      </c>
      <c r="O10" s="15"/>
      <c r="P10" s="16"/>
      <c r="Q10" s="14">
        <f>G10*15*86.4</f>
        <v>0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0</v>
      </c>
      <c r="AC10" s="15"/>
      <c r="AD10" s="25"/>
      <c r="AE10" s="12"/>
      <c r="AF10" s="17"/>
      <c r="AG10" s="18">
        <f t="shared" ref="AG10:AG16" si="5">F10*H10</f>
        <v>0</v>
      </c>
      <c r="AH10" s="62">
        <f t="shared" ref="AH10:AH17" si="6">I10+J10+K10+L10+M10+N10+O10+P10+Q10+R10+S10+T10+U10+V10+W10+X10+Y10+Z10+AA10+AB10+AC10+AD10+AE10+AF10</f>
        <v>0</v>
      </c>
    </row>
    <row r="11" spans="1:34" ht="36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6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471.23</v>
      </c>
      <c r="G12" s="20">
        <f t="shared" si="3"/>
        <v>513.04439043209879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664905.53</v>
      </c>
      <c r="R12" s="16"/>
      <c r="S12" s="14">
        <f>G12*15*86.4</f>
        <v>664905.53</v>
      </c>
      <c r="T12" s="16"/>
      <c r="U12" s="14">
        <f>G12*15*86.4</f>
        <v>664905.53</v>
      </c>
      <c r="V12" s="16"/>
      <c r="W12" s="14">
        <f>G12*15*86.4</f>
        <v>664905.53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1884.92</v>
      </c>
      <c r="AH12" s="62">
        <f t="shared" si="6"/>
        <v>2659622.12</v>
      </c>
    </row>
    <row r="13" spans="1:34" ht="36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467.48</v>
      </c>
      <c r="G13" s="20">
        <f t="shared" si="3"/>
        <v>445.47669753086421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615826.98666666669</v>
      </c>
      <c r="Q13" s="15"/>
      <c r="R13" s="13">
        <f>G13*16*86.4</f>
        <v>615826.98666666669</v>
      </c>
      <c r="S13" s="15"/>
      <c r="T13" s="13">
        <f>G13*16*86.4</f>
        <v>615826.98666666669</v>
      </c>
      <c r="U13" s="15"/>
      <c r="V13" s="13">
        <f>G13*16*86.4</f>
        <v>615826.98666666669</v>
      </c>
      <c r="W13" s="15"/>
      <c r="X13" s="16"/>
      <c r="Y13" s="14">
        <f>G13*15*86.4</f>
        <v>577337.80000000005</v>
      </c>
      <c r="Z13" s="16"/>
      <c r="AA13" s="15"/>
      <c r="AB13" s="16"/>
      <c r="AC13" s="15"/>
      <c r="AD13" s="25"/>
      <c r="AE13" s="12"/>
      <c r="AF13" s="17"/>
      <c r="AG13" s="18">
        <f t="shared" si="5"/>
        <v>2337.4</v>
      </c>
      <c r="AH13" s="62">
        <f t="shared" si="6"/>
        <v>3040645.7466666671</v>
      </c>
    </row>
    <row r="14" spans="1:34" ht="36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6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0</v>
      </c>
      <c r="R15" s="16"/>
      <c r="S15" s="14">
        <f>G15*15*86.4</f>
        <v>0</v>
      </c>
      <c r="T15" s="16"/>
      <c r="U15" s="14">
        <f>G15*15*86.4</f>
        <v>0</v>
      </c>
      <c r="V15" s="16"/>
      <c r="W15" s="14">
        <f>G15*15*86.4</f>
        <v>0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0</v>
      </c>
      <c r="AH15" s="62">
        <f t="shared" si="6"/>
        <v>0</v>
      </c>
    </row>
    <row r="16" spans="1:34" ht="36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15.82</v>
      </c>
      <c r="G16" s="20">
        <f t="shared" si="3"/>
        <v>17.223780864197533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23810.154666666669</v>
      </c>
      <c r="Q16" s="15"/>
      <c r="R16" s="13">
        <f>G16*16*86.4</f>
        <v>23810.154666666669</v>
      </c>
      <c r="S16" s="15"/>
      <c r="T16" s="13">
        <f>G16*16*86.4</f>
        <v>23810.154666666669</v>
      </c>
      <c r="U16" s="15"/>
      <c r="V16" s="13">
        <f>G16*16*86.4</f>
        <v>23810.154666666669</v>
      </c>
      <c r="W16" s="15"/>
      <c r="X16" s="13">
        <f>G16*16*86.4</f>
        <v>23810.154666666669</v>
      </c>
      <c r="Y16" s="15"/>
      <c r="Z16" s="13">
        <f>G16*16*86.4</f>
        <v>23810.154666666669</v>
      </c>
      <c r="AA16" s="15"/>
      <c r="AB16" s="16"/>
      <c r="AC16" s="15"/>
      <c r="AD16" s="25"/>
      <c r="AE16" s="12"/>
      <c r="AF16" s="17"/>
      <c r="AG16" s="18">
        <f t="shared" si="5"/>
        <v>94.92</v>
      </c>
      <c r="AH16" s="62">
        <f t="shared" si="6"/>
        <v>142860.92800000001</v>
      </c>
    </row>
    <row r="17" spans="1:34" ht="36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2.2799999999999998</v>
      </c>
      <c r="G17" s="47">
        <f t="shared" si="3"/>
        <v>2.4823148148148144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3217.08</v>
      </c>
      <c r="R17" s="54"/>
      <c r="S17" s="55">
        <f>G17*15*86.4</f>
        <v>3217.08</v>
      </c>
      <c r="T17" s="54"/>
      <c r="U17" s="55">
        <f>G17*15*86.4</f>
        <v>3217.08</v>
      </c>
      <c r="V17" s="54"/>
      <c r="W17" s="55">
        <f>G17*15*86.4</f>
        <v>3217.08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9.1199999999999992</v>
      </c>
      <c r="AH17" s="63">
        <f t="shared" si="6"/>
        <v>12868.32</v>
      </c>
    </row>
    <row r="18" spans="1:34" ht="4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0</v>
      </c>
      <c r="O18" s="65">
        <f t="shared" si="7"/>
        <v>0</v>
      </c>
      <c r="P18" s="64">
        <f t="shared" si="7"/>
        <v>681804.9813333333</v>
      </c>
      <c r="Q18" s="65">
        <f t="shared" si="7"/>
        <v>668122.61</v>
      </c>
      <c r="R18" s="64">
        <f t="shared" si="7"/>
        <v>681804.9813333333</v>
      </c>
      <c r="S18" s="65">
        <f t="shared" si="7"/>
        <v>668122.61</v>
      </c>
      <c r="T18" s="64">
        <f t="shared" si="7"/>
        <v>681804.9813333333</v>
      </c>
      <c r="U18" s="65">
        <f t="shared" si="7"/>
        <v>668122.61</v>
      </c>
      <c r="V18" s="64">
        <f t="shared" si="7"/>
        <v>681804.9813333333</v>
      </c>
      <c r="W18" s="65">
        <f t="shared" si="7"/>
        <v>668122.61</v>
      </c>
      <c r="X18" s="64">
        <f t="shared" si="7"/>
        <v>65977.994666666666</v>
      </c>
      <c r="Y18" s="65">
        <f t="shared" si="7"/>
        <v>577337.80000000005</v>
      </c>
      <c r="Z18" s="64">
        <f t="shared" si="7"/>
        <v>23810.154666666669</v>
      </c>
      <c r="AA18" s="65">
        <f t="shared" si="7"/>
        <v>0</v>
      </c>
      <c r="AB18" s="64">
        <f t="shared" si="7"/>
        <v>0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4486.41</v>
      </c>
      <c r="AH18" s="64">
        <f>I18+J18+K18+L18+M18+N18+O18+P18+Q18+R18+S18+T18+U18+V18+W18+X18+Y18+Z18+AA18+AB18+AC18+AD18+AE18+AF18</f>
        <v>6066836.314666667</v>
      </c>
    </row>
    <row r="19" spans="1:34" ht="36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6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6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6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6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6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1193103.5362947797</v>
      </c>
      <c r="Q24" s="5">
        <f t="shared" si="20"/>
        <v>1169160.4938271607</v>
      </c>
      <c r="R24" s="6">
        <f t="shared" si="20"/>
        <v>1193103.5362947797</v>
      </c>
      <c r="S24" s="5">
        <f t="shared" si="20"/>
        <v>1169160.4938271607</v>
      </c>
      <c r="T24" s="6">
        <f t="shared" si="20"/>
        <v>1193103.5362947797</v>
      </c>
      <c r="U24" s="5">
        <f t="shared" si="20"/>
        <v>1169160.4938271607</v>
      </c>
      <c r="V24" s="6">
        <f t="shared" si="20"/>
        <v>1193103.5362947797</v>
      </c>
      <c r="W24" s="5">
        <f t="shared" si="20"/>
        <v>1169160.4938271607</v>
      </c>
      <c r="X24" s="6">
        <f t="shared" si="20"/>
        <v>115456.15081969126</v>
      </c>
      <c r="Y24" s="5">
        <f t="shared" si="20"/>
        <v>1010294.4238828956</v>
      </c>
      <c r="Z24" s="6">
        <f t="shared" si="20"/>
        <v>41665.843621399188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10616472.538811747</v>
      </c>
    </row>
    <row r="25" spans="1:34" ht="36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0</v>
      </c>
      <c r="O25" s="70">
        <f t="shared" si="21"/>
        <v>0</v>
      </c>
      <c r="P25" s="43">
        <f t="shared" si="21"/>
        <v>0.92060458047436711</v>
      </c>
      <c r="Q25" s="70">
        <f t="shared" si="21"/>
        <v>0.90213001066910548</v>
      </c>
      <c r="R25" s="43">
        <f t="shared" si="21"/>
        <v>0.92060458047436711</v>
      </c>
      <c r="S25" s="70">
        <f t="shared" si="21"/>
        <v>0.90213001066910548</v>
      </c>
      <c r="T25" s="43">
        <f t="shared" si="21"/>
        <v>0.92060458047436711</v>
      </c>
      <c r="U25" s="70">
        <f t="shared" si="21"/>
        <v>0.90213001066910548</v>
      </c>
      <c r="V25" s="43">
        <f t="shared" si="21"/>
        <v>0.92060458047436711</v>
      </c>
      <c r="W25" s="70">
        <f t="shared" si="21"/>
        <v>0.90213001066910548</v>
      </c>
      <c r="X25" s="43">
        <f t="shared" si="21"/>
        <v>8.9086536126304988E-2</v>
      </c>
      <c r="Y25" s="70">
        <f t="shared" si="21"/>
        <v>0.77954816657630832</v>
      </c>
      <c r="Z25" s="43">
        <f t="shared" si="21"/>
        <v>3.2149570695524064E-2</v>
      </c>
      <c r="AA25" s="70">
        <f t="shared" si="21"/>
        <v>0</v>
      </c>
      <c r="AB25" s="43">
        <f t="shared" si="21"/>
        <v>0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scale="2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0EDBD-DE83-40D4-AE54-E25A49900B0E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5" width="7.109375" style="1" customWidth="1"/>
    <col min="16" max="16" width="14.6640625" style="1" bestFit="1" customWidth="1"/>
    <col min="17" max="17" width="13" style="1" bestFit="1" customWidth="1"/>
    <col min="18" max="18" width="14.6640625" style="1" bestFit="1" customWidth="1"/>
    <col min="19" max="19" width="13" style="1" bestFit="1" customWidth="1"/>
    <col min="20" max="20" width="14.6640625" style="1" bestFit="1" customWidth="1"/>
    <col min="21" max="21" width="13" style="1" bestFit="1" customWidth="1"/>
    <col min="22" max="22" width="14.6640625" style="1" bestFit="1" customWidth="1"/>
    <col min="23" max="23" width="13" style="1" bestFit="1" customWidth="1"/>
    <col min="24" max="24" width="14.6640625" style="1" bestFit="1" customWidth="1"/>
    <col min="25" max="25" width="14.109375" style="1" bestFit="1" customWidth="1"/>
    <col min="26" max="26" width="11.109375" style="1" bestFit="1" customWidth="1"/>
    <col min="27" max="32" width="7.109375" style="1" customWidth="1"/>
    <col min="33" max="33" width="11.33203125" style="2" customWidth="1"/>
    <col min="34" max="34" width="15.5546875" style="2" bestFit="1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8.2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8.2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0.32</v>
      </c>
      <c r="G9" s="20">
        <f t="shared" ref="G9:G17" si="3">E9*F9</f>
        <v>0.30493827160493825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421.54666666666668</v>
      </c>
      <c r="Q9" s="15"/>
      <c r="R9" s="13">
        <f>G9*16*86.4</f>
        <v>421.54666666666668</v>
      </c>
      <c r="S9" s="15"/>
      <c r="T9" s="13">
        <f>G9*16*86.4</f>
        <v>421.54666666666668</v>
      </c>
      <c r="U9" s="15"/>
      <c r="V9" s="13">
        <f>G9*16*86.4</f>
        <v>421.54666666666668</v>
      </c>
      <c r="W9" s="15"/>
      <c r="X9" s="13">
        <f>G9*16*86.4</f>
        <v>421.54666666666668</v>
      </c>
      <c r="Y9" s="15"/>
      <c r="Z9" s="16"/>
      <c r="AA9" s="15"/>
      <c r="AB9" s="16"/>
      <c r="AC9" s="15"/>
      <c r="AD9" s="25"/>
      <c r="AE9" s="12"/>
      <c r="AF9" s="17"/>
      <c r="AG9" s="18">
        <f>F9*H9</f>
        <v>1.6</v>
      </c>
      <c r="AH9" s="62">
        <f>I9+J9+K9+L9+M9+N9+O9+P9+Q9+R9+S9+T9+U9+V9+W9+X9+Y9+Z9+AA9+AB9+AC9+AD9+AE9+AF9</f>
        <v>2107.7333333333336</v>
      </c>
    </row>
    <row r="10" spans="1:34" ht="38.2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3</v>
      </c>
      <c r="I10" s="19"/>
      <c r="J10" s="4"/>
      <c r="K10" s="3"/>
      <c r="L10" s="4"/>
      <c r="M10" s="15"/>
      <c r="N10" s="13">
        <f>G10*16*86.4</f>
        <v>0</v>
      </c>
      <c r="O10" s="15"/>
      <c r="P10" s="16"/>
      <c r="Q10" s="14">
        <f>G10*15*86.4</f>
        <v>0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0</v>
      </c>
      <c r="AC10" s="15"/>
      <c r="AD10" s="25"/>
      <c r="AE10" s="12"/>
      <c r="AF10" s="17"/>
      <c r="AG10" s="18">
        <f t="shared" ref="AG10:AG16" si="5">F10*H10</f>
        <v>0</v>
      </c>
      <c r="AH10" s="62">
        <f t="shared" ref="AH10:AH17" si="6">I10+J10+K10+L10+M10+N10+O10+P10+Q10+R10+S10+T10+U10+V10+W10+X10+Y10+Z10+AA10+AB10+AC10+AD10+AE10+AF10</f>
        <v>0</v>
      </c>
    </row>
    <row r="11" spans="1:34" ht="38.2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8.2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32.25</v>
      </c>
      <c r="G12" s="20">
        <f t="shared" si="3"/>
        <v>35.111689814814817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45504.750000000007</v>
      </c>
      <c r="R12" s="16"/>
      <c r="S12" s="14">
        <f>G12*15*86.4</f>
        <v>45504.750000000007</v>
      </c>
      <c r="T12" s="16"/>
      <c r="U12" s="14">
        <f>G12*15*86.4</f>
        <v>45504.750000000007</v>
      </c>
      <c r="V12" s="16"/>
      <c r="W12" s="14">
        <f>G12*15*86.4</f>
        <v>45504.750000000007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129</v>
      </c>
      <c r="AH12" s="62">
        <f t="shared" si="6"/>
        <v>182019.00000000003</v>
      </c>
    </row>
    <row r="13" spans="1:34" ht="38.2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134.88999999999999</v>
      </c>
      <c r="G13" s="20">
        <f t="shared" si="3"/>
        <v>128.54101080246912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177695.09333333332</v>
      </c>
      <c r="Q13" s="15"/>
      <c r="R13" s="13">
        <f>G13*16*86.4</f>
        <v>177695.09333333332</v>
      </c>
      <c r="S13" s="15"/>
      <c r="T13" s="13">
        <f>G13*16*86.4</f>
        <v>177695.09333333332</v>
      </c>
      <c r="U13" s="15"/>
      <c r="V13" s="13">
        <f>G13*16*86.4</f>
        <v>177695.09333333332</v>
      </c>
      <c r="W13" s="15"/>
      <c r="X13" s="16"/>
      <c r="Y13" s="14">
        <f>G13*15*86.4</f>
        <v>166589.15</v>
      </c>
      <c r="Z13" s="16"/>
      <c r="AA13" s="15"/>
      <c r="AB13" s="16"/>
      <c r="AC13" s="15"/>
      <c r="AD13" s="25"/>
      <c r="AE13" s="12"/>
      <c r="AF13" s="17"/>
      <c r="AG13" s="18">
        <f t="shared" si="5"/>
        <v>674.44999999999993</v>
      </c>
      <c r="AH13" s="62">
        <f t="shared" si="6"/>
        <v>877369.52333333332</v>
      </c>
    </row>
    <row r="14" spans="1:34" ht="38.2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8.2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0</v>
      </c>
      <c r="R15" s="16"/>
      <c r="S15" s="14">
        <f>G15*15*86.4</f>
        <v>0</v>
      </c>
      <c r="T15" s="16"/>
      <c r="U15" s="14">
        <f>G15*15*86.4</f>
        <v>0</v>
      </c>
      <c r="V15" s="16"/>
      <c r="W15" s="14">
        <f>G15*15*86.4</f>
        <v>0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0</v>
      </c>
      <c r="AH15" s="62">
        <f t="shared" si="6"/>
        <v>0</v>
      </c>
    </row>
    <row r="16" spans="1:34" ht="38.2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2.4</v>
      </c>
      <c r="G16" s="20">
        <f t="shared" si="3"/>
        <v>2.6129629629629627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3612.16</v>
      </c>
      <c r="Q16" s="15"/>
      <c r="R16" s="13">
        <f>G16*16*86.4</f>
        <v>3612.16</v>
      </c>
      <c r="S16" s="15"/>
      <c r="T16" s="13">
        <f>G16*16*86.4</f>
        <v>3612.16</v>
      </c>
      <c r="U16" s="15"/>
      <c r="V16" s="13">
        <f>G16*16*86.4</f>
        <v>3612.16</v>
      </c>
      <c r="W16" s="15"/>
      <c r="X16" s="13">
        <f>G16*16*86.4</f>
        <v>3612.16</v>
      </c>
      <c r="Y16" s="15"/>
      <c r="Z16" s="13">
        <f>G16*16*86.4</f>
        <v>3612.16</v>
      </c>
      <c r="AA16" s="15"/>
      <c r="AB16" s="16"/>
      <c r="AC16" s="15"/>
      <c r="AD16" s="25"/>
      <c r="AE16" s="12"/>
      <c r="AF16" s="17"/>
      <c r="AG16" s="18">
        <f t="shared" si="5"/>
        <v>14.399999999999999</v>
      </c>
      <c r="AH16" s="62">
        <f t="shared" si="6"/>
        <v>21672.959999999999</v>
      </c>
    </row>
    <row r="17" spans="1:34" ht="38.2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8.2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0</v>
      </c>
      <c r="O18" s="65">
        <f t="shared" si="7"/>
        <v>0</v>
      </c>
      <c r="P18" s="64">
        <f t="shared" si="7"/>
        <v>181728.8</v>
      </c>
      <c r="Q18" s="65">
        <f t="shared" si="7"/>
        <v>45504.750000000007</v>
      </c>
      <c r="R18" s="64">
        <f t="shared" si="7"/>
        <v>181728.8</v>
      </c>
      <c r="S18" s="65">
        <f t="shared" si="7"/>
        <v>45504.750000000007</v>
      </c>
      <c r="T18" s="64">
        <f t="shared" si="7"/>
        <v>181728.8</v>
      </c>
      <c r="U18" s="65">
        <f t="shared" si="7"/>
        <v>45504.750000000007</v>
      </c>
      <c r="V18" s="64">
        <f t="shared" si="7"/>
        <v>181728.8</v>
      </c>
      <c r="W18" s="65">
        <f t="shared" si="7"/>
        <v>45504.750000000007</v>
      </c>
      <c r="X18" s="64">
        <f t="shared" si="7"/>
        <v>4033.7066666666665</v>
      </c>
      <c r="Y18" s="65">
        <f t="shared" si="7"/>
        <v>166589.15</v>
      </c>
      <c r="Z18" s="64">
        <f t="shared" si="7"/>
        <v>3612.16</v>
      </c>
      <c r="AA18" s="65">
        <f t="shared" si="7"/>
        <v>0</v>
      </c>
      <c r="AB18" s="64">
        <f t="shared" si="7"/>
        <v>0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819.44999999999993</v>
      </c>
      <c r="AH18" s="64">
        <f>I18+J18+K18+L18+M18+N18+O18+P18+Q18+R18+S18+T18+U18+V18+W18+X18+Y18+Z18+AA18+AB18+AC18+AD18+AE18+AF18</f>
        <v>1083169.2166666666</v>
      </c>
    </row>
    <row r="19" spans="1:34" ht="38.2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8.2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8.2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8.2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8.2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8.2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318010.69200549478</v>
      </c>
      <c r="Q24" s="5">
        <f t="shared" si="20"/>
        <v>79629.62962962965</v>
      </c>
      <c r="R24" s="6">
        <f t="shared" si="20"/>
        <v>318010.69200549478</v>
      </c>
      <c r="S24" s="5">
        <f t="shared" si="20"/>
        <v>79629.62962962965</v>
      </c>
      <c r="T24" s="6">
        <f t="shared" si="20"/>
        <v>318010.69200549478</v>
      </c>
      <c r="U24" s="5">
        <f t="shared" si="20"/>
        <v>79629.62962962965</v>
      </c>
      <c r="V24" s="6">
        <f t="shared" si="20"/>
        <v>318010.69200549478</v>
      </c>
      <c r="W24" s="5">
        <f t="shared" si="20"/>
        <v>79629.62962962965</v>
      </c>
      <c r="X24" s="6">
        <f t="shared" si="20"/>
        <v>7058.6602036322492</v>
      </c>
      <c r="Y24" s="5">
        <f t="shared" si="20"/>
        <v>291517.52981424611</v>
      </c>
      <c r="Z24" s="6">
        <f t="shared" si="20"/>
        <v>6320.9876543209884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1895458.464212697</v>
      </c>
    </row>
    <row r="25" spans="1:34" ht="38.2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0</v>
      </c>
      <c r="O25" s="70">
        <f t="shared" si="21"/>
        <v>0</v>
      </c>
      <c r="P25" s="43">
        <f t="shared" si="21"/>
        <v>0.24537862037461017</v>
      </c>
      <c r="Q25" s="70">
        <f t="shared" si="21"/>
        <v>6.1442615454961151E-2</v>
      </c>
      <c r="R25" s="43">
        <f t="shared" si="21"/>
        <v>0.24537862037461017</v>
      </c>
      <c r="S25" s="70">
        <f t="shared" si="21"/>
        <v>6.1442615454961151E-2</v>
      </c>
      <c r="T25" s="43">
        <f t="shared" si="21"/>
        <v>0.24537862037461017</v>
      </c>
      <c r="U25" s="70">
        <f t="shared" si="21"/>
        <v>6.1442615454961151E-2</v>
      </c>
      <c r="V25" s="43">
        <f t="shared" si="21"/>
        <v>0.24537862037461017</v>
      </c>
      <c r="W25" s="70">
        <f t="shared" si="21"/>
        <v>6.1442615454961151E-2</v>
      </c>
      <c r="X25" s="43">
        <f t="shared" si="21"/>
        <v>5.4464970707038957E-3</v>
      </c>
      <c r="Y25" s="70">
        <f t="shared" si="21"/>
        <v>0.22493636559741212</v>
      </c>
      <c r="Z25" s="43">
        <f t="shared" si="21"/>
        <v>4.8773052888279236E-3</v>
      </c>
      <c r="AA25" s="70">
        <f t="shared" si="21"/>
        <v>0</v>
      </c>
      <c r="AB25" s="43">
        <f t="shared" si="21"/>
        <v>0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63E30-2655-43E8-BB41-310D58A5231E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3" width="7.109375" style="1" customWidth="1"/>
    <col min="14" max="15" width="11.109375" style="1" bestFit="1" customWidth="1"/>
    <col min="16" max="16" width="14.6640625" style="1" bestFit="1" customWidth="1"/>
    <col min="17" max="17" width="11.109375" style="1" bestFit="1" customWidth="1"/>
    <col min="18" max="18" width="14.6640625" style="1" bestFit="1" customWidth="1"/>
    <col min="19" max="19" width="11.109375" style="1" bestFit="1" customWidth="1"/>
    <col min="20" max="20" width="14.6640625" style="1" bestFit="1" customWidth="1"/>
    <col min="21" max="21" width="11.109375" style="1" bestFit="1" customWidth="1"/>
    <col min="22" max="22" width="14.6640625" style="1" bestFit="1" customWidth="1"/>
    <col min="23" max="23" width="11.109375" style="1" bestFit="1" customWidth="1"/>
    <col min="24" max="24" width="14.6640625" style="1" bestFit="1" customWidth="1"/>
    <col min="25" max="25" width="13.33203125" style="1" bestFit="1" customWidth="1"/>
    <col min="26" max="26" width="14.6640625" style="1" bestFit="1" customWidth="1"/>
    <col min="27" max="32" width="7.109375" style="1" customWidth="1"/>
    <col min="33" max="33" width="11.33203125" style="2" customWidth="1"/>
    <col min="34" max="34" width="17.109375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9.7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9.7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8.5</v>
      </c>
      <c r="G9" s="20">
        <f t="shared" ref="G9:G17" si="3">E9*F9</f>
        <v>8.0999228395061724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11197.333333333334</v>
      </c>
      <c r="Q9" s="15"/>
      <c r="R9" s="13">
        <f>G9*16*86.4</f>
        <v>11197.333333333334</v>
      </c>
      <c r="S9" s="15"/>
      <c r="T9" s="13">
        <f>G9*16*86.4</f>
        <v>11197.333333333334</v>
      </c>
      <c r="U9" s="15"/>
      <c r="V9" s="13">
        <f>G9*16*86.4</f>
        <v>11197.333333333334</v>
      </c>
      <c r="W9" s="15"/>
      <c r="X9" s="13">
        <f>G9*16*86.4</f>
        <v>11197.333333333334</v>
      </c>
      <c r="Y9" s="15"/>
      <c r="Z9" s="16"/>
      <c r="AA9" s="15"/>
      <c r="AB9" s="16"/>
      <c r="AC9" s="15"/>
      <c r="AD9" s="25"/>
      <c r="AE9" s="12"/>
      <c r="AF9" s="17"/>
      <c r="AG9" s="18">
        <f>F9*H9</f>
        <v>42.5</v>
      </c>
      <c r="AH9" s="62">
        <f>I9+J9+K9+L9+M9+N9+O9+P9+Q9+R9+S9+T9+U9+V9+W9+X9+Y9+Z9+AA9+AB9+AC9+AD9+AE9+AF9</f>
        <v>55986.666666666672</v>
      </c>
    </row>
    <row r="10" spans="1:34" ht="39.7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3</v>
      </c>
      <c r="I10" s="19"/>
      <c r="J10" s="4"/>
      <c r="K10" s="3"/>
      <c r="L10" s="4"/>
      <c r="M10" s="15"/>
      <c r="N10" s="13">
        <f>G10*16*86.4</f>
        <v>0</v>
      </c>
      <c r="O10" s="15"/>
      <c r="P10" s="16"/>
      <c r="Q10" s="14">
        <f>G10*15*86.4</f>
        <v>0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0</v>
      </c>
      <c r="AC10" s="15"/>
      <c r="AD10" s="25"/>
      <c r="AE10" s="12"/>
      <c r="AF10" s="17"/>
      <c r="AG10" s="18">
        <f t="shared" ref="AG10:AG16" si="5">F10*H10</f>
        <v>0</v>
      </c>
      <c r="AH10" s="62">
        <f t="shared" ref="AH10:AH17" si="6">I10+J10+K10+L10+M10+N10+O10+P10+Q10+R10+S10+T10+U10+V10+W10+X10+Y10+Z10+AA10+AB10+AC10+AD10+AE10+AF10</f>
        <v>0</v>
      </c>
    </row>
    <row r="11" spans="1:34" ht="39.7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9.7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4.28</v>
      </c>
      <c r="G12" s="20">
        <f t="shared" si="3"/>
        <v>4.6597839506172845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6039.0800000000008</v>
      </c>
      <c r="R12" s="16"/>
      <c r="S12" s="14">
        <f>G12*15*86.4</f>
        <v>6039.0800000000008</v>
      </c>
      <c r="T12" s="16"/>
      <c r="U12" s="14">
        <f>G12*15*86.4</f>
        <v>6039.0800000000008</v>
      </c>
      <c r="V12" s="16"/>
      <c r="W12" s="14">
        <f>G12*15*86.4</f>
        <v>6039.0800000000008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17.12</v>
      </c>
      <c r="AH12" s="62">
        <f t="shared" si="6"/>
        <v>24156.320000000003</v>
      </c>
    </row>
    <row r="13" spans="1:34" ht="39.7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93.66</v>
      </c>
      <c r="G13" s="20">
        <f t="shared" si="3"/>
        <v>89.251620370370361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123381.44</v>
      </c>
      <c r="Q13" s="15"/>
      <c r="R13" s="13">
        <f>G13*16*86.4</f>
        <v>123381.44</v>
      </c>
      <c r="S13" s="15"/>
      <c r="T13" s="13">
        <f>G13*16*86.4</f>
        <v>123381.44</v>
      </c>
      <c r="U13" s="15"/>
      <c r="V13" s="13">
        <f>G13*16*86.4</f>
        <v>123381.44</v>
      </c>
      <c r="W13" s="15"/>
      <c r="X13" s="16"/>
      <c r="Y13" s="14">
        <f>G13*15*86.4</f>
        <v>115670.09999999999</v>
      </c>
      <c r="Z13" s="16"/>
      <c r="AA13" s="15"/>
      <c r="AB13" s="16"/>
      <c r="AC13" s="15"/>
      <c r="AD13" s="25"/>
      <c r="AE13" s="12"/>
      <c r="AF13" s="17"/>
      <c r="AG13" s="18">
        <f t="shared" si="5"/>
        <v>468.29999999999995</v>
      </c>
      <c r="AH13" s="62">
        <f t="shared" si="6"/>
        <v>609195.86</v>
      </c>
    </row>
    <row r="14" spans="1:34" ht="39.7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9.7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0</v>
      </c>
      <c r="R15" s="16"/>
      <c r="S15" s="14">
        <f>G15*15*86.4</f>
        <v>0</v>
      </c>
      <c r="T15" s="16"/>
      <c r="U15" s="14">
        <f>G15*15*86.4</f>
        <v>0</v>
      </c>
      <c r="V15" s="16"/>
      <c r="W15" s="14">
        <f>G15*15*86.4</f>
        <v>0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0</v>
      </c>
      <c r="AH15" s="62">
        <f t="shared" si="6"/>
        <v>0</v>
      </c>
    </row>
    <row r="16" spans="1:34" ht="39.7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18.5</v>
      </c>
      <c r="G16" s="20">
        <f t="shared" si="3"/>
        <v>20.141589506172838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27843.733333333334</v>
      </c>
      <c r="Q16" s="15"/>
      <c r="R16" s="13">
        <f>G16*16*86.4</f>
        <v>27843.733333333334</v>
      </c>
      <c r="S16" s="15"/>
      <c r="T16" s="13">
        <f>G16*16*86.4</f>
        <v>27843.733333333334</v>
      </c>
      <c r="U16" s="15"/>
      <c r="V16" s="13">
        <f>G16*16*86.4</f>
        <v>27843.733333333334</v>
      </c>
      <c r="W16" s="15"/>
      <c r="X16" s="13">
        <f>G16*16*86.4</f>
        <v>27843.733333333334</v>
      </c>
      <c r="Y16" s="15"/>
      <c r="Z16" s="13">
        <f>G16*16*86.4</f>
        <v>27843.733333333334</v>
      </c>
      <c r="AA16" s="15"/>
      <c r="AB16" s="16"/>
      <c r="AC16" s="15"/>
      <c r="AD16" s="25"/>
      <c r="AE16" s="12"/>
      <c r="AF16" s="17"/>
      <c r="AG16" s="18">
        <f t="shared" si="5"/>
        <v>111</v>
      </c>
      <c r="AH16" s="62">
        <f t="shared" si="6"/>
        <v>167062.39999999999</v>
      </c>
    </row>
    <row r="17" spans="1:34" ht="39.7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9.7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0</v>
      </c>
      <c r="O18" s="65">
        <f t="shared" si="7"/>
        <v>0</v>
      </c>
      <c r="P18" s="64">
        <f t="shared" si="7"/>
        <v>162422.50666666668</v>
      </c>
      <c r="Q18" s="65">
        <f t="shared" si="7"/>
        <v>6039.0800000000008</v>
      </c>
      <c r="R18" s="64">
        <f t="shared" si="7"/>
        <v>162422.50666666668</v>
      </c>
      <c r="S18" s="65">
        <f t="shared" si="7"/>
        <v>6039.0800000000008</v>
      </c>
      <c r="T18" s="64">
        <f t="shared" si="7"/>
        <v>162422.50666666668</v>
      </c>
      <c r="U18" s="65">
        <f t="shared" si="7"/>
        <v>6039.0800000000008</v>
      </c>
      <c r="V18" s="64">
        <f t="shared" si="7"/>
        <v>162422.50666666668</v>
      </c>
      <c r="W18" s="65">
        <f t="shared" si="7"/>
        <v>6039.0800000000008</v>
      </c>
      <c r="X18" s="64">
        <f t="shared" si="7"/>
        <v>39041.066666666666</v>
      </c>
      <c r="Y18" s="65">
        <f t="shared" si="7"/>
        <v>115670.09999999999</v>
      </c>
      <c r="Z18" s="64">
        <f t="shared" si="7"/>
        <v>27843.733333333334</v>
      </c>
      <c r="AA18" s="65">
        <f t="shared" si="7"/>
        <v>0</v>
      </c>
      <c r="AB18" s="64">
        <f t="shared" si="7"/>
        <v>0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638.91999999999996</v>
      </c>
      <c r="AH18" s="64">
        <f>I18+J18+K18+L18+M18+N18+O18+P18+Q18+R18+S18+T18+U18+V18+W18+X18+Y18+Z18+AA18+AB18+AC18+AD18+AE18+AF18</f>
        <v>856401.24666666659</v>
      </c>
    </row>
    <row r="19" spans="1:34" ht="39.7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9.7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9.7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9.7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9.7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9.7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284226.24120301107</v>
      </c>
      <c r="Q24" s="5">
        <f t="shared" si="20"/>
        <v>10567.901234567904</v>
      </c>
      <c r="R24" s="6">
        <f t="shared" si="20"/>
        <v>284226.24120301107</v>
      </c>
      <c r="S24" s="5">
        <f t="shared" si="20"/>
        <v>10567.901234567904</v>
      </c>
      <c r="T24" s="6">
        <f t="shared" si="20"/>
        <v>284226.24120301107</v>
      </c>
      <c r="U24" s="5">
        <f t="shared" si="20"/>
        <v>10567.901234567904</v>
      </c>
      <c r="V24" s="6">
        <f t="shared" si="20"/>
        <v>284226.24120301107</v>
      </c>
      <c r="W24" s="5">
        <f t="shared" si="20"/>
        <v>10567.901234567904</v>
      </c>
      <c r="X24" s="6">
        <f t="shared" si="20"/>
        <v>68318.706926471321</v>
      </c>
      <c r="Y24" s="5">
        <f t="shared" si="20"/>
        <v>202413.31338425598</v>
      </c>
      <c r="Z24" s="6">
        <f t="shared" si="20"/>
        <v>48724.279835390953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1498632.8698964338</v>
      </c>
    </row>
    <row r="25" spans="1:34" ht="39.7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0</v>
      </c>
      <c r="O25" s="70">
        <f t="shared" si="21"/>
        <v>0</v>
      </c>
      <c r="P25" s="43">
        <f t="shared" si="21"/>
        <v>0.21931037129861966</v>
      </c>
      <c r="Q25" s="70">
        <f t="shared" si="21"/>
        <v>8.1542447797591858E-3</v>
      </c>
      <c r="R25" s="43">
        <f t="shared" si="21"/>
        <v>0.21931037129861966</v>
      </c>
      <c r="S25" s="70">
        <f t="shared" si="21"/>
        <v>8.1542447797591858E-3</v>
      </c>
      <c r="T25" s="43">
        <f t="shared" si="21"/>
        <v>0.21931037129861966</v>
      </c>
      <c r="U25" s="70">
        <f t="shared" si="21"/>
        <v>8.1542447797591858E-3</v>
      </c>
      <c r="V25" s="43">
        <f t="shared" si="21"/>
        <v>0.21931037129861966</v>
      </c>
      <c r="W25" s="70">
        <f t="shared" si="21"/>
        <v>8.1542447797591858E-3</v>
      </c>
      <c r="X25" s="43">
        <f t="shared" si="21"/>
        <v>5.2715051640795769E-2</v>
      </c>
      <c r="Y25" s="70">
        <f t="shared" si="21"/>
        <v>0.15618311217920985</v>
      </c>
      <c r="Z25" s="43">
        <f t="shared" si="21"/>
        <v>3.759589493471524E-2</v>
      </c>
      <c r="AA25" s="70">
        <f t="shared" si="21"/>
        <v>0</v>
      </c>
      <c r="AB25" s="43">
        <f t="shared" si="21"/>
        <v>0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0A21F-F945-4AF5-B27C-829BC5956A72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5" width="7.109375" style="1" customWidth="1"/>
    <col min="16" max="16" width="14.6640625" style="1" bestFit="1" customWidth="1"/>
    <col min="17" max="17" width="13" style="1" bestFit="1" customWidth="1"/>
    <col min="18" max="18" width="14.6640625" style="1" bestFit="1" customWidth="1"/>
    <col min="19" max="19" width="13" style="1" bestFit="1" customWidth="1"/>
    <col min="20" max="20" width="14.6640625" style="1" bestFit="1" customWidth="1"/>
    <col min="21" max="21" width="13" style="1" bestFit="1" customWidth="1"/>
    <col min="22" max="22" width="14.6640625" style="1" bestFit="1" customWidth="1"/>
    <col min="23" max="23" width="13" style="1" bestFit="1" customWidth="1"/>
    <col min="24" max="26" width="14.6640625" style="1" bestFit="1" customWidth="1"/>
    <col min="27" max="32" width="7.109375" style="1" customWidth="1"/>
    <col min="33" max="33" width="11.33203125" style="2" customWidth="1"/>
    <col min="34" max="34" width="15.5546875" style="2" bestFit="1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70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4.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0</v>
      </c>
      <c r="G9" s="20">
        <f t="shared" ref="G9:G17" si="3">E9*F9</f>
        <v>0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0</v>
      </c>
      <c r="Q9" s="15"/>
      <c r="R9" s="13">
        <f>G9*16*86.4</f>
        <v>0</v>
      </c>
      <c r="S9" s="15"/>
      <c r="T9" s="13">
        <f>G9*16*86.4</f>
        <v>0</v>
      </c>
      <c r="U9" s="15"/>
      <c r="V9" s="13">
        <f>G9*16*86.4</f>
        <v>0</v>
      </c>
      <c r="W9" s="15"/>
      <c r="X9" s="13">
        <f>G9*16*86.4</f>
        <v>0</v>
      </c>
      <c r="Y9" s="15"/>
      <c r="Z9" s="16"/>
      <c r="AA9" s="15"/>
      <c r="AB9" s="16"/>
      <c r="AC9" s="15"/>
      <c r="AD9" s="25"/>
      <c r="AE9" s="12"/>
      <c r="AF9" s="17"/>
      <c r="AG9" s="18">
        <f>F9*H9</f>
        <v>0</v>
      </c>
      <c r="AH9" s="62">
        <f>I9+J9+K9+L9+M9+N9+O9+P9+Q9+R9+S9+T9+U9+V9+W9+X9+Y9+Z9+AA9+AB9+AC9+AD9+AE9+AF9</f>
        <v>0</v>
      </c>
    </row>
    <row r="10" spans="1:34" ht="34.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3</v>
      </c>
      <c r="I10" s="19"/>
      <c r="J10" s="4"/>
      <c r="K10" s="3"/>
      <c r="L10" s="4"/>
      <c r="M10" s="15"/>
      <c r="N10" s="13">
        <f>G10*16*86.4</f>
        <v>0</v>
      </c>
      <c r="O10" s="15"/>
      <c r="P10" s="16"/>
      <c r="Q10" s="14">
        <f>G10*15*86.4</f>
        <v>0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0</v>
      </c>
      <c r="AC10" s="15"/>
      <c r="AD10" s="25"/>
      <c r="AE10" s="12"/>
      <c r="AF10" s="17"/>
      <c r="AG10" s="18">
        <f t="shared" ref="AG10:AG16" si="5">F10*H10</f>
        <v>0</v>
      </c>
      <c r="AH10" s="62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4.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9.75</v>
      </c>
      <c r="G12" s="20">
        <f t="shared" si="3"/>
        <v>10.615162037037036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13757.25</v>
      </c>
      <c r="R12" s="16"/>
      <c r="S12" s="14">
        <f>G12*15*86.4</f>
        <v>13757.25</v>
      </c>
      <c r="T12" s="16"/>
      <c r="U12" s="14">
        <f>G12*15*86.4</f>
        <v>13757.25</v>
      </c>
      <c r="V12" s="16"/>
      <c r="W12" s="14">
        <f>G12*15*86.4</f>
        <v>13757.25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39</v>
      </c>
      <c r="AH12" s="62">
        <f t="shared" si="6"/>
        <v>55029</v>
      </c>
    </row>
    <row r="13" spans="1:34" ht="34.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181.72</v>
      </c>
      <c r="G13" s="20">
        <f t="shared" si="3"/>
        <v>173.16682098765432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239385.81333333335</v>
      </c>
      <c r="Q13" s="15"/>
      <c r="R13" s="13">
        <f>G13*16*86.4</f>
        <v>239385.81333333335</v>
      </c>
      <c r="S13" s="15"/>
      <c r="T13" s="13">
        <f>G13*16*86.4</f>
        <v>239385.81333333335</v>
      </c>
      <c r="U13" s="15"/>
      <c r="V13" s="13">
        <f>G13*16*86.4</f>
        <v>239385.81333333335</v>
      </c>
      <c r="W13" s="15"/>
      <c r="X13" s="16"/>
      <c r="Y13" s="14">
        <f>G13*15*86.4</f>
        <v>224424.2</v>
      </c>
      <c r="Z13" s="16"/>
      <c r="AA13" s="15"/>
      <c r="AB13" s="16"/>
      <c r="AC13" s="15"/>
      <c r="AD13" s="25"/>
      <c r="AE13" s="12"/>
      <c r="AF13" s="17"/>
      <c r="AG13" s="18">
        <f t="shared" si="5"/>
        <v>908.6</v>
      </c>
      <c r="AH13" s="62">
        <f t="shared" si="6"/>
        <v>1181967.4533333334</v>
      </c>
    </row>
    <row r="14" spans="1:34" ht="34.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4.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17</v>
      </c>
      <c r="G15" s="20">
        <f t="shared" si="3"/>
        <v>18.508487654320987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23987</v>
      </c>
      <c r="R15" s="16"/>
      <c r="S15" s="14">
        <f>G15*15*86.4</f>
        <v>23987</v>
      </c>
      <c r="T15" s="16"/>
      <c r="U15" s="14">
        <f>G15*15*86.4</f>
        <v>23987</v>
      </c>
      <c r="V15" s="16"/>
      <c r="W15" s="14">
        <f>G15*15*86.4</f>
        <v>23987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68</v>
      </c>
      <c r="AH15" s="62">
        <f t="shared" si="6"/>
        <v>95948</v>
      </c>
    </row>
    <row r="16" spans="1:34" ht="34.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25.27</v>
      </c>
      <c r="G16" s="20">
        <f t="shared" si="3"/>
        <v>27.512322530864196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38033.034666666666</v>
      </c>
      <c r="Q16" s="15"/>
      <c r="R16" s="13">
        <f>G16*16*86.4</f>
        <v>38033.034666666666</v>
      </c>
      <c r="S16" s="15"/>
      <c r="T16" s="13">
        <f>G16*16*86.4</f>
        <v>38033.034666666666</v>
      </c>
      <c r="U16" s="15"/>
      <c r="V16" s="13">
        <f>G16*16*86.4</f>
        <v>38033.034666666666</v>
      </c>
      <c r="W16" s="15"/>
      <c r="X16" s="13">
        <f>G16*16*86.4</f>
        <v>38033.034666666666</v>
      </c>
      <c r="Y16" s="15"/>
      <c r="Z16" s="13">
        <f>G16*16*86.4</f>
        <v>38033.034666666666</v>
      </c>
      <c r="AA16" s="15"/>
      <c r="AB16" s="16"/>
      <c r="AC16" s="15"/>
      <c r="AD16" s="25"/>
      <c r="AE16" s="12"/>
      <c r="AF16" s="17"/>
      <c r="AG16" s="18">
        <f t="shared" si="5"/>
        <v>151.62</v>
      </c>
      <c r="AH16" s="62">
        <f t="shared" si="6"/>
        <v>228198.20800000001</v>
      </c>
    </row>
    <row r="17" spans="1:34" ht="34.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4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0</v>
      </c>
      <c r="O18" s="65">
        <f t="shared" si="7"/>
        <v>0</v>
      </c>
      <c r="P18" s="64">
        <f t="shared" si="7"/>
        <v>277418.848</v>
      </c>
      <c r="Q18" s="65">
        <f t="shared" si="7"/>
        <v>37744.25</v>
      </c>
      <c r="R18" s="64">
        <f t="shared" si="7"/>
        <v>277418.848</v>
      </c>
      <c r="S18" s="65">
        <f t="shared" si="7"/>
        <v>37744.25</v>
      </c>
      <c r="T18" s="64">
        <f t="shared" si="7"/>
        <v>277418.848</v>
      </c>
      <c r="U18" s="65">
        <f t="shared" si="7"/>
        <v>37744.25</v>
      </c>
      <c r="V18" s="64">
        <f t="shared" si="7"/>
        <v>277418.848</v>
      </c>
      <c r="W18" s="65">
        <f t="shared" si="7"/>
        <v>37744.25</v>
      </c>
      <c r="X18" s="64">
        <f t="shared" si="7"/>
        <v>38033.034666666666</v>
      </c>
      <c r="Y18" s="65">
        <f t="shared" si="7"/>
        <v>224424.2</v>
      </c>
      <c r="Z18" s="64">
        <f t="shared" si="7"/>
        <v>38033.034666666666</v>
      </c>
      <c r="AA18" s="65">
        <f t="shared" si="7"/>
        <v>0</v>
      </c>
      <c r="AB18" s="64">
        <f t="shared" si="7"/>
        <v>0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1167.22</v>
      </c>
      <c r="AH18" s="64">
        <f>I18+J18+K18+L18+M18+N18+O18+P18+Q18+R18+S18+T18+U18+V18+W18+X18+Y18+Z18+AA18+AB18+AC18+AD18+AE18+AF18</f>
        <v>1561142.6613333335</v>
      </c>
    </row>
    <row r="19" spans="1:34" ht="34.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4.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485460.53145042044</v>
      </c>
      <c r="Q24" s="5">
        <f t="shared" si="20"/>
        <v>66049.382716049397</v>
      </c>
      <c r="R24" s="6">
        <f t="shared" si="20"/>
        <v>485460.53145042044</v>
      </c>
      <c r="S24" s="5">
        <f t="shared" si="20"/>
        <v>66049.382716049397</v>
      </c>
      <c r="T24" s="6">
        <f t="shared" si="20"/>
        <v>485460.53145042044</v>
      </c>
      <c r="U24" s="5">
        <f t="shared" si="20"/>
        <v>66049.382716049397</v>
      </c>
      <c r="V24" s="6">
        <f t="shared" si="20"/>
        <v>485460.53145042044</v>
      </c>
      <c r="W24" s="5">
        <f t="shared" si="20"/>
        <v>66049.382716049397</v>
      </c>
      <c r="X24" s="6">
        <f t="shared" si="20"/>
        <v>66554.732510288071</v>
      </c>
      <c r="Y24" s="5">
        <f t="shared" si="20"/>
        <v>392724.18650637416</v>
      </c>
      <c r="Z24" s="6">
        <f t="shared" si="20"/>
        <v>66554.732510288071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2731873.3081928301</v>
      </c>
    </row>
    <row r="25" spans="1:34" ht="34.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0</v>
      </c>
      <c r="O25" s="70">
        <f t="shared" si="21"/>
        <v>0</v>
      </c>
      <c r="P25" s="43">
        <f t="shared" si="21"/>
        <v>0.37458374340310219</v>
      </c>
      <c r="Q25" s="70">
        <f t="shared" si="21"/>
        <v>5.0964029873494902E-2</v>
      </c>
      <c r="R25" s="43">
        <f t="shared" si="21"/>
        <v>0.37458374340310219</v>
      </c>
      <c r="S25" s="70">
        <f t="shared" si="21"/>
        <v>5.0964029873494902E-2</v>
      </c>
      <c r="T25" s="43">
        <f t="shared" si="21"/>
        <v>0.37458374340310219</v>
      </c>
      <c r="U25" s="70">
        <f t="shared" si="21"/>
        <v>5.0964029873494902E-2</v>
      </c>
      <c r="V25" s="43">
        <f t="shared" si="21"/>
        <v>0.37458374340310219</v>
      </c>
      <c r="W25" s="70">
        <f t="shared" si="21"/>
        <v>5.0964029873494902E-2</v>
      </c>
      <c r="X25" s="43">
        <f t="shared" si="21"/>
        <v>5.1353960270284008E-2</v>
      </c>
      <c r="Y25" s="70">
        <f t="shared" si="21"/>
        <v>0.30302792168701709</v>
      </c>
      <c r="Z25" s="43">
        <f t="shared" si="21"/>
        <v>5.1353960270284008E-2</v>
      </c>
      <c r="AA25" s="70">
        <f t="shared" si="21"/>
        <v>0</v>
      </c>
      <c r="AB25" s="43">
        <f t="shared" si="21"/>
        <v>0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6CE89-E3CF-47BB-A8E0-96FABD377184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3" width="7.109375" style="1" customWidth="1"/>
    <col min="14" max="14" width="13.33203125" style="1" customWidth="1"/>
    <col min="15" max="15" width="7.109375" style="1" customWidth="1"/>
    <col min="16" max="28" width="15" style="1" customWidth="1"/>
    <col min="29" max="32" width="7.109375" style="1" customWidth="1"/>
    <col min="33" max="33" width="13.109375" style="2" customWidth="1"/>
    <col min="34" max="34" width="17.5546875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71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45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7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40.04</v>
      </c>
      <c r="G8" s="34">
        <f>E8*F8</f>
        <v>38.155401234567897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52746.026666666665</v>
      </c>
      <c r="Q8" s="39">
        <f>G8*15*86.4</f>
        <v>49449.4</v>
      </c>
      <c r="R8" s="38"/>
      <c r="S8" s="40"/>
      <c r="T8" s="41">
        <f>G8*16*86.4</f>
        <v>52746.026666666665</v>
      </c>
      <c r="U8" s="40"/>
      <c r="V8" s="41">
        <f>G8*16*86.4</f>
        <v>52746.026666666665</v>
      </c>
      <c r="W8" s="40"/>
      <c r="X8" s="41">
        <f>G8*16*86.4</f>
        <v>52746.026666666665</v>
      </c>
      <c r="Y8" s="40"/>
      <c r="Z8" s="38"/>
      <c r="AA8" s="40"/>
      <c r="AB8" s="38"/>
      <c r="AC8" s="40"/>
      <c r="AD8" s="57"/>
      <c r="AE8" s="42"/>
      <c r="AF8" s="37"/>
      <c r="AG8" s="66">
        <f>F8*H8</f>
        <v>200.2</v>
      </c>
      <c r="AH8" s="61">
        <f>I8+J8+K8+L8+M8+N8+O8+P8+Q8+R8+S8+T8+U8+V8+W8+X8+Y8+Z8+AA8+AB8+AC8+AD8+AE8+AF8</f>
        <v>260433.50666666668</v>
      </c>
    </row>
    <row r="9" spans="1:34" ht="37.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18.170000000000002</v>
      </c>
      <c r="G9" s="20">
        <f t="shared" ref="G9:G17" si="3">E9*F9</f>
        <v>17.314776234567901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23935.946666666667</v>
      </c>
      <c r="Q9" s="15"/>
      <c r="R9" s="13">
        <f>G9*16*86.4</f>
        <v>23935.946666666667</v>
      </c>
      <c r="S9" s="15"/>
      <c r="T9" s="13">
        <f>G9*16*86.4</f>
        <v>23935.946666666667</v>
      </c>
      <c r="U9" s="15"/>
      <c r="V9" s="13">
        <f>G9*16*86.4</f>
        <v>23935.946666666667</v>
      </c>
      <c r="W9" s="15"/>
      <c r="X9" s="13">
        <f>G9*16*86.4</f>
        <v>23935.946666666667</v>
      </c>
      <c r="Y9" s="15"/>
      <c r="Z9" s="16"/>
      <c r="AA9" s="15"/>
      <c r="AB9" s="16"/>
      <c r="AC9" s="15"/>
      <c r="AD9" s="25"/>
      <c r="AE9" s="12"/>
      <c r="AF9" s="17"/>
      <c r="AG9" s="18">
        <f>F9*H9</f>
        <v>90.850000000000009</v>
      </c>
      <c r="AH9" s="62">
        <f>I9+J9+K9+L9+M9+N9+O9+P9+Q9+R9+S9+T9+U9+V9+W9+X9+Y9+Z9+AA9+AB9+AC9+AD9+AE9+AF9</f>
        <v>119679.73333333334</v>
      </c>
    </row>
    <row r="10" spans="1:34" ht="37.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47.67</v>
      </c>
      <c r="G10" s="20">
        <f t="shared" si="3"/>
        <v>51.899976851851854</v>
      </c>
      <c r="H10" s="20">
        <v>3</v>
      </c>
      <c r="I10" s="19"/>
      <c r="J10" s="4"/>
      <c r="K10" s="3"/>
      <c r="L10" s="4"/>
      <c r="M10" s="15"/>
      <c r="N10" s="13">
        <f>G10*16*86.4</f>
        <v>71746.528000000006</v>
      </c>
      <c r="O10" s="15"/>
      <c r="P10" s="16"/>
      <c r="Q10" s="14">
        <f>G10*15*86.4</f>
        <v>67262.37000000001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71746.528000000006</v>
      </c>
      <c r="AC10" s="15"/>
      <c r="AD10" s="25"/>
      <c r="AE10" s="12"/>
      <c r="AF10" s="17"/>
      <c r="AG10" s="18">
        <f t="shared" ref="AG10:AG16" si="5">F10*H10</f>
        <v>143.01</v>
      </c>
      <c r="AH10" s="62">
        <f t="shared" ref="AH10:AH17" si="6">I10+J10+K10+L10+M10+N10+O10+P10+Q10+R10+S10+T10+U10+V10+W10+X10+Y10+Z10+AA10+AB10+AC10+AD10+AE10+AF10</f>
        <v>210755.42600000004</v>
      </c>
    </row>
    <row r="11" spans="1:34" ht="37.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7.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45.31</v>
      </c>
      <c r="G12" s="20">
        <f t="shared" si="3"/>
        <v>49.330563271604944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63932.410000000018</v>
      </c>
      <c r="R12" s="16"/>
      <c r="S12" s="14">
        <f>G12*15*86.4</f>
        <v>63932.410000000018</v>
      </c>
      <c r="T12" s="16"/>
      <c r="U12" s="14">
        <f>G12*15*86.4</f>
        <v>63932.410000000018</v>
      </c>
      <c r="V12" s="16"/>
      <c r="W12" s="14">
        <f>G12*15*86.4</f>
        <v>63932.410000000018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181.24</v>
      </c>
      <c r="AH12" s="62">
        <f t="shared" si="6"/>
        <v>255729.64000000007</v>
      </c>
    </row>
    <row r="13" spans="1:34" ht="37.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824.27</v>
      </c>
      <c r="G13" s="20">
        <f t="shared" si="3"/>
        <v>785.47334104938261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1085838.3466666667</v>
      </c>
      <c r="Q13" s="15"/>
      <c r="R13" s="13">
        <f>G13*16*86.4</f>
        <v>1085838.3466666667</v>
      </c>
      <c r="S13" s="15"/>
      <c r="T13" s="13">
        <f>G13*16*86.4</f>
        <v>1085838.3466666667</v>
      </c>
      <c r="U13" s="15"/>
      <c r="V13" s="13">
        <f>G13*16*86.4</f>
        <v>1085838.3466666667</v>
      </c>
      <c r="W13" s="15"/>
      <c r="X13" s="16"/>
      <c r="Y13" s="14">
        <f>G13*15*86.4</f>
        <v>1017973.45</v>
      </c>
      <c r="Z13" s="16"/>
      <c r="AA13" s="15"/>
      <c r="AB13" s="16"/>
      <c r="AC13" s="15"/>
      <c r="AD13" s="25"/>
      <c r="AE13" s="12"/>
      <c r="AF13" s="17"/>
      <c r="AG13" s="18">
        <f t="shared" si="5"/>
        <v>4121.3500000000004</v>
      </c>
      <c r="AH13" s="62">
        <f t="shared" si="6"/>
        <v>5361326.8366666669</v>
      </c>
    </row>
    <row r="14" spans="1:34" ht="37.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7.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0</v>
      </c>
      <c r="R15" s="16"/>
      <c r="S15" s="14">
        <f>G15*15*86.4</f>
        <v>0</v>
      </c>
      <c r="T15" s="16"/>
      <c r="U15" s="14">
        <f>G15*15*86.4</f>
        <v>0</v>
      </c>
      <c r="V15" s="16"/>
      <c r="W15" s="14">
        <f>G15*15*86.4</f>
        <v>0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0</v>
      </c>
      <c r="AH15" s="62">
        <f t="shared" si="6"/>
        <v>0</v>
      </c>
    </row>
    <row r="16" spans="1:34" ht="37.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67.28</v>
      </c>
      <c r="G16" s="20">
        <f t="shared" si="3"/>
        <v>73.250061728395067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101260.88533333335</v>
      </c>
      <c r="Q16" s="15"/>
      <c r="R16" s="13">
        <f>G16*16*86.4</f>
        <v>101260.88533333335</v>
      </c>
      <c r="S16" s="15"/>
      <c r="T16" s="13">
        <f>G16*16*86.4</f>
        <v>101260.88533333335</v>
      </c>
      <c r="U16" s="15"/>
      <c r="V16" s="13">
        <f>G16*16*86.4</f>
        <v>101260.88533333335</v>
      </c>
      <c r="W16" s="15"/>
      <c r="X16" s="13">
        <f>G16*16*86.4</f>
        <v>101260.88533333335</v>
      </c>
      <c r="Y16" s="15"/>
      <c r="Z16" s="13">
        <f>G16*16*86.4</f>
        <v>101260.88533333335</v>
      </c>
      <c r="AA16" s="15"/>
      <c r="AB16" s="16"/>
      <c r="AC16" s="15"/>
      <c r="AD16" s="25"/>
      <c r="AE16" s="12"/>
      <c r="AF16" s="17"/>
      <c r="AG16" s="18">
        <f t="shared" si="5"/>
        <v>403.68</v>
      </c>
      <c r="AH16" s="62">
        <f t="shared" si="6"/>
        <v>607565.31200000015</v>
      </c>
    </row>
    <row r="17" spans="1:34" ht="37.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7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71746.528000000006</v>
      </c>
      <c r="O18" s="65">
        <f t="shared" si="7"/>
        <v>0</v>
      </c>
      <c r="P18" s="64">
        <f t="shared" si="7"/>
        <v>1263781.2053333335</v>
      </c>
      <c r="Q18" s="65">
        <f t="shared" si="7"/>
        <v>180644.18000000005</v>
      </c>
      <c r="R18" s="64">
        <f t="shared" si="7"/>
        <v>1211035.1786666668</v>
      </c>
      <c r="S18" s="65">
        <f t="shared" si="7"/>
        <v>63932.410000000018</v>
      </c>
      <c r="T18" s="64">
        <f t="shared" si="7"/>
        <v>1263781.2053333335</v>
      </c>
      <c r="U18" s="65">
        <f t="shared" si="7"/>
        <v>63932.410000000018</v>
      </c>
      <c r="V18" s="64">
        <f t="shared" si="7"/>
        <v>1263781.2053333335</v>
      </c>
      <c r="W18" s="65">
        <f t="shared" si="7"/>
        <v>63932.410000000018</v>
      </c>
      <c r="X18" s="64">
        <f t="shared" si="7"/>
        <v>177942.85866666667</v>
      </c>
      <c r="Y18" s="65">
        <f t="shared" si="7"/>
        <v>1017973.45</v>
      </c>
      <c r="Z18" s="64">
        <f t="shared" si="7"/>
        <v>101260.88533333335</v>
      </c>
      <c r="AA18" s="65">
        <f t="shared" si="7"/>
        <v>0</v>
      </c>
      <c r="AB18" s="64">
        <f t="shared" si="7"/>
        <v>71746.528000000006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5140.3300000000008</v>
      </c>
      <c r="AH18" s="64">
        <f>I18+J18+K18+L18+M18+N18+O18+P18+Q18+R18+S18+T18+U18+V18+W18+X18+Y18+Z18+AA18+AB18+AC18+AD18+AE18+AF18</f>
        <v>6815490.4546666676</v>
      </c>
    </row>
    <row r="19" spans="1:34" ht="37.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7.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7.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7.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7.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7.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125550.61728395065</v>
      </c>
      <c r="O24" s="5">
        <f>O18/O23</f>
        <v>0</v>
      </c>
      <c r="P24" s="6">
        <f t="shared" si="20"/>
        <v>2211514.8267725958</v>
      </c>
      <c r="Q24" s="5">
        <f t="shared" si="20"/>
        <v>316112.6947878662</v>
      </c>
      <c r="R24" s="6">
        <f t="shared" si="20"/>
        <v>2119213.5490400242</v>
      </c>
      <c r="S24" s="5">
        <f t="shared" si="20"/>
        <v>111876.54320987659</v>
      </c>
      <c r="T24" s="6">
        <f t="shared" si="20"/>
        <v>2211514.8267725958</v>
      </c>
      <c r="U24" s="5">
        <f t="shared" si="20"/>
        <v>111876.54320987659</v>
      </c>
      <c r="V24" s="6">
        <f t="shared" si="20"/>
        <v>2211514.8267725958</v>
      </c>
      <c r="W24" s="5">
        <f t="shared" si="20"/>
        <v>111876.54320987659</v>
      </c>
      <c r="X24" s="6">
        <f t="shared" si="20"/>
        <v>311385.60108261666</v>
      </c>
      <c r="Y24" s="5">
        <f t="shared" si="20"/>
        <v>1781371.149084355</v>
      </c>
      <c r="Z24" s="6">
        <f t="shared" si="20"/>
        <v>177198.35390946508</v>
      </c>
      <c r="AA24" s="5">
        <f t="shared" si="20"/>
        <v>0</v>
      </c>
      <c r="AB24" s="6">
        <f t="shared" si="20"/>
        <v>125550.61728395065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11926556.692419648</v>
      </c>
    </row>
    <row r="25" spans="1:34" ht="37.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9.6875476299344634E-2</v>
      </c>
      <c r="O25" s="70">
        <f t="shared" si="21"/>
        <v>0</v>
      </c>
      <c r="P25" s="43">
        <f t="shared" si="21"/>
        <v>1.7064157613986077</v>
      </c>
      <c r="Q25" s="70">
        <f t="shared" si="21"/>
        <v>0.2439141163486622</v>
      </c>
      <c r="R25" s="43">
        <f t="shared" si="21"/>
        <v>1.6351956396913767</v>
      </c>
      <c r="S25" s="70">
        <f t="shared" si="21"/>
        <v>8.6324493217497369E-2</v>
      </c>
      <c r="T25" s="43">
        <f t="shared" si="21"/>
        <v>1.7064157613986077</v>
      </c>
      <c r="U25" s="70">
        <f t="shared" si="21"/>
        <v>8.6324493217497369E-2</v>
      </c>
      <c r="V25" s="43">
        <f t="shared" si="21"/>
        <v>1.7064157613986077</v>
      </c>
      <c r="W25" s="70">
        <f t="shared" si="21"/>
        <v>8.6324493217497369E-2</v>
      </c>
      <c r="X25" s="43">
        <f t="shared" si="21"/>
        <v>0.24026666750201903</v>
      </c>
      <c r="Y25" s="70">
        <f t="shared" si="21"/>
        <v>1.3745147755280518</v>
      </c>
      <c r="Z25" s="43">
        <f t="shared" si="21"/>
        <v>0.1367271249301428</v>
      </c>
      <c r="AA25" s="70">
        <f t="shared" si="21"/>
        <v>0</v>
      </c>
      <c r="AB25" s="43">
        <f t="shared" si="21"/>
        <v>9.6875476299344634E-2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  <mergeCell ref="AE5:AF5"/>
    <mergeCell ref="AG5:AH5"/>
    <mergeCell ref="S5:T5"/>
    <mergeCell ref="U5:V5"/>
    <mergeCell ref="W5:X5"/>
    <mergeCell ref="Y5:Z5"/>
    <mergeCell ref="AA5:AB5"/>
    <mergeCell ref="AC5:AD5"/>
  </mergeCells>
  <pageMargins left="0.7" right="0.7" top="0.75" bottom="0.75" header="0.3" footer="0.3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864F9-C956-4B02-8A5E-6130320FFE4F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3" width="7.109375" style="1" customWidth="1"/>
    <col min="14" max="28" width="14.6640625" style="1" customWidth="1"/>
    <col min="29" max="32" width="7.109375" style="1" customWidth="1"/>
    <col min="33" max="33" width="11.33203125" style="2" customWidth="1"/>
    <col min="34" max="34" width="16.88671875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72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46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7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1.1000000000000001</v>
      </c>
      <c r="G8" s="34">
        <f>E8*F8</f>
        <v>1.0482253086419753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1449.0666666666666</v>
      </c>
      <c r="Q8" s="39">
        <f>G8*15*86.4</f>
        <v>1358.5</v>
      </c>
      <c r="R8" s="38"/>
      <c r="S8" s="40"/>
      <c r="T8" s="41">
        <f>G8*16*86.4</f>
        <v>1449.0666666666666</v>
      </c>
      <c r="U8" s="40"/>
      <c r="V8" s="41">
        <f>G8*16*86.4</f>
        <v>1449.0666666666666</v>
      </c>
      <c r="W8" s="40"/>
      <c r="X8" s="41">
        <f>G8*16*86.4</f>
        <v>1449.0666666666666</v>
      </c>
      <c r="Y8" s="40"/>
      <c r="Z8" s="38"/>
      <c r="AA8" s="40"/>
      <c r="AB8" s="38"/>
      <c r="AC8" s="40"/>
      <c r="AD8" s="57"/>
      <c r="AE8" s="42"/>
      <c r="AF8" s="37"/>
      <c r="AG8" s="66">
        <f>F8*H8</f>
        <v>5.5</v>
      </c>
      <c r="AH8" s="61">
        <f>I8+J8+K8+L8+M8+N8+O8+P8+Q8+R8+S8+T8+U8+V8+W8+X8+Y8+Z8+AA8+AB8+AC8+AD8+AE8+AF8</f>
        <v>7154.7666666666664</v>
      </c>
    </row>
    <row r="9" spans="1:34" ht="37.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34.67</v>
      </c>
      <c r="G9" s="20">
        <f t="shared" ref="G9:G17" si="3">E9*F9</f>
        <v>33.038155864197527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45671.946666666663</v>
      </c>
      <c r="Q9" s="15"/>
      <c r="R9" s="13">
        <f>G9*16*86.4</f>
        <v>45671.946666666663</v>
      </c>
      <c r="S9" s="15"/>
      <c r="T9" s="13">
        <f>G9*16*86.4</f>
        <v>45671.946666666663</v>
      </c>
      <c r="U9" s="15"/>
      <c r="V9" s="13">
        <f>G9*16*86.4</f>
        <v>45671.946666666663</v>
      </c>
      <c r="W9" s="15"/>
      <c r="X9" s="13">
        <f>G9*16*86.4</f>
        <v>45671.946666666663</v>
      </c>
      <c r="Y9" s="15"/>
      <c r="Z9" s="16"/>
      <c r="AA9" s="15"/>
      <c r="AB9" s="16"/>
      <c r="AC9" s="15"/>
      <c r="AD9" s="25"/>
      <c r="AE9" s="12"/>
      <c r="AF9" s="17"/>
      <c r="AG9" s="18">
        <f>F9*H9</f>
        <v>173.35000000000002</v>
      </c>
      <c r="AH9" s="62">
        <f>I9+J9+K9+L9+M9+N9+O9+P9+Q9+R9+S9+T9+U9+V9+W9+X9+Y9+Z9+AA9+AB9+AC9+AD9+AE9+AF9</f>
        <v>228359.73333333331</v>
      </c>
    </row>
    <row r="10" spans="1:34" ht="37.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26.81</v>
      </c>
      <c r="G10" s="20">
        <f t="shared" si="3"/>
        <v>29.188973765432099</v>
      </c>
      <c r="H10" s="20">
        <v>3</v>
      </c>
      <c r="I10" s="19"/>
      <c r="J10" s="4"/>
      <c r="K10" s="3"/>
      <c r="L10" s="4"/>
      <c r="M10" s="15"/>
      <c r="N10" s="13">
        <f>G10*16*86.4</f>
        <v>40350.837333333337</v>
      </c>
      <c r="O10" s="15"/>
      <c r="P10" s="16"/>
      <c r="Q10" s="14">
        <f>G10*15*86.4</f>
        <v>37828.910000000003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40350.837333333337</v>
      </c>
      <c r="AC10" s="15"/>
      <c r="AD10" s="25"/>
      <c r="AE10" s="12"/>
      <c r="AF10" s="17"/>
      <c r="AG10" s="18">
        <f t="shared" ref="AG10:AG16" si="5">F10*H10</f>
        <v>80.429999999999993</v>
      </c>
      <c r="AH10" s="62">
        <f t="shared" ref="AH10:AH17" si="6">I10+J10+K10+L10+M10+N10+O10+P10+Q10+R10+S10+T10+U10+V10+W10+X10+Y10+Z10+AA10+AB10+AC10+AD10+AE10+AF10</f>
        <v>118530.58466666666</v>
      </c>
    </row>
    <row r="11" spans="1:34" ht="37.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8</v>
      </c>
      <c r="G11" s="20">
        <f t="shared" si="3"/>
        <v>8.7098765432098766</v>
      </c>
      <c r="H11" s="20">
        <v>3</v>
      </c>
      <c r="I11" s="19"/>
      <c r="J11" s="4"/>
      <c r="K11" s="3"/>
      <c r="L11" s="4"/>
      <c r="M11" s="15"/>
      <c r="N11" s="13">
        <f>G11*16*86.4</f>
        <v>12040.533333333335</v>
      </c>
      <c r="O11" s="15"/>
      <c r="P11" s="13">
        <f>G11*16*86.4</f>
        <v>12040.533333333335</v>
      </c>
      <c r="Q11" s="15"/>
      <c r="R11" s="13">
        <f>G11*16*86.4</f>
        <v>12040.533333333335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24</v>
      </c>
      <c r="AH11" s="62">
        <f t="shared" si="6"/>
        <v>36121.600000000006</v>
      </c>
    </row>
    <row r="12" spans="1:34" ht="37.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240.49</v>
      </c>
      <c r="G12" s="20">
        <f t="shared" si="3"/>
        <v>261.82977623456793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339331.39000000007</v>
      </c>
      <c r="R12" s="16"/>
      <c r="S12" s="14">
        <f>G12*15*86.4</f>
        <v>339331.39000000007</v>
      </c>
      <c r="T12" s="16"/>
      <c r="U12" s="14">
        <f>G12*15*86.4</f>
        <v>339331.39000000007</v>
      </c>
      <c r="V12" s="16"/>
      <c r="W12" s="14">
        <f>G12*15*86.4</f>
        <v>339331.39000000007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961.96</v>
      </c>
      <c r="AH12" s="62">
        <f t="shared" si="6"/>
        <v>1357325.5600000003</v>
      </c>
    </row>
    <row r="13" spans="1:34" ht="37.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243.79</v>
      </c>
      <c r="G13" s="20">
        <f t="shared" si="3"/>
        <v>232.31531635802466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321152.6933333333</v>
      </c>
      <c r="Q13" s="15"/>
      <c r="R13" s="13">
        <f>G13*16*86.4</f>
        <v>321152.6933333333</v>
      </c>
      <c r="S13" s="15"/>
      <c r="T13" s="13">
        <f>G13*16*86.4</f>
        <v>321152.6933333333</v>
      </c>
      <c r="U13" s="15"/>
      <c r="V13" s="13">
        <f>G13*16*86.4</f>
        <v>321152.6933333333</v>
      </c>
      <c r="W13" s="15"/>
      <c r="X13" s="16"/>
      <c r="Y13" s="14">
        <f>G13*15*86.4</f>
        <v>301080.64999999997</v>
      </c>
      <c r="Z13" s="16"/>
      <c r="AA13" s="15"/>
      <c r="AB13" s="16"/>
      <c r="AC13" s="15"/>
      <c r="AD13" s="25"/>
      <c r="AE13" s="12"/>
      <c r="AF13" s="17"/>
      <c r="AG13" s="18">
        <f t="shared" si="5"/>
        <v>1218.95</v>
      </c>
      <c r="AH13" s="62">
        <f t="shared" si="6"/>
        <v>1585691.4233333331</v>
      </c>
    </row>
    <row r="14" spans="1:34" ht="37.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7.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99.46</v>
      </c>
      <c r="G15" s="20">
        <f t="shared" si="3"/>
        <v>108.28554012345678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140338.06</v>
      </c>
      <c r="R15" s="16"/>
      <c r="S15" s="14">
        <f>G15*15*86.4</f>
        <v>140338.06</v>
      </c>
      <c r="T15" s="16"/>
      <c r="U15" s="14">
        <f>G15*15*86.4</f>
        <v>140338.06</v>
      </c>
      <c r="V15" s="16"/>
      <c r="W15" s="14">
        <f>G15*15*86.4</f>
        <v>140338.06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397.84</v>
      </c>
      <c r="AH15" s="62">
        <f t="shared" si="6"/>
        <v>561352.24</v>
      </c>
    </row>
    <row r="16" spans="1:34" ht="37.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29.96</v>
      </c>
      <c r="G16" s="20">
        <f t="shared" si="3"/>
        <v>32.618487654320987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45091.797333333336</v>
      </c>
      <c r="Q16" s="15"/>
      <c r="R16" s="13">
        <f>G16*16*86.4</f>
        <v>45091.797333333336</v>
      </c>
      <c r="S16" s="15"/>
      <c r="T16" s="13">
        <f>G16*16*86.4</f>
        <v>45091.797333333336</v>
      </c>
      <c r="U16" s="15"/>
      <c r="V16" s="13">
        <f>G16*16*86.4</f>
        <v>45091.797333333336</v>
      </c>
      <c r="W16" s="15"/>
      <c r="X16" s="13">
        <f>G16*16*86.4</f>
        <v>45091.797333333336</v>
      </c>
      <c r="Y16" s="15"/>
      <c r="Z16" s="13">
        <f>G16*16*86.4</f>
        <v>45091.797333333336</v>
      </c>
      <c r="AA16" s="15"/>
      <c r="AB16" s="16"/>
      <c r="AC16" s="15"/>
      <c r="AD16" s="25"/>
      <c r="AE16" s="12"/>
      <c r="AF16" s="17"/>
      <c r="AG16" s="18">
        <f t="shared" si="5"/>
        <v>179.76</v>
      </c>
      <c r="AH16" s="62">
        <f t="shared" si="6"/>
        <v>270550.78400000004</v>
      </c>
    </row>
    <row r="17" spans="1:34" ht="37.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7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52391.370666666669</v>
      </c>
      <c r="O18" s="65">
        <f t="shared" si="7"/>
        <v>0</v>
      </c>
      <c r="P18" s="64">
        <f t="shared" si="7"/>
        <v>425406.03733333334</v>
      </c>
      <c r="Q18" s="65">
        <f t="shared" si="7"/>
        <v>518856.86000000004</v>
      </c>
      <c r="R18" s="64">
        <f t="shared" si="7"/>
        <v>423956.97066666663</v>
      </c>
      <c r="S18" s="65">
        <f t="shared" si="7"/>
        <v>479669.45000000007</v>
      </c>
      <c r="T18" s="64">
        <f t="shared" si="7"/>
        <v>413365.50399999996</v>
      </c>
      <c r="U18" s="65">
        <f t="shared" si="7"/>
        <v>479669.45000000007</v>
      </c>
      <c r="V18" s="64">
        <f t="shared" si="7"/>
        <v>413365.50399999996</v>
      </c>
      <c r="W18" s="65">
        <f t="shared" si="7"/>
        <v>479669.45000000007</v>
      </c>
      <c r="X18" s="64">
        <f t="shared" si="7"/>
        <v>92212.810666666657</v>
      </c>
      <c r="Y18" s="65">
        <f t="shared" si="7"/>
        <v>301080.64999999997</v>
      </c>
      <c r="Z18" s="64">
        <f t="shared" si="7"/>
        <v>45091.797333333336</v>
      </c>
      <c r="AA18" s="65">
        <f t="shared" si="7"/>
        <v>0</v>
      </c>
      <c r="AB18" s="64">
        <f t="shared" si="7"/>
        <v>40350.837333333337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3041.79</v>
      </c>
      <c r="AH18" s="64">
        <f>I18+J18+K18+L18+M18+N18+O18+P18+Q18+R18+S18+T18+U18+V18+W18+X18+Y18+Z18+AA18+AB18+AC18+AD18+AE18+AF18</f>
        <v>4165086.6919999998</v>
      </c>
    </row>
    <row r="19" spans="1:34" ht="37.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7.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7.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7.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7.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7.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91680.658436214013</v>
      </c>
      <c r="O24" s="5">
        <f>O18/O23</f>
        <v>0</v>
      </c>
      <c r="P24" s="6">
        <f t="shared" si="20"/>
        <v>744426.13562456076</v>
      </c>
      <c r="Q24" s="5">
        <f t="shared" si="20"/>
        <v>907957.51196507178</v>
      </c>
      <c r="R24" s="6">
        <f t="shared" si="20"/>
        <v>741890.38623630325</v>
      </c>
      <c r="S24" s="5">
        <f t="shared" si="20"/>
        <v>839382.71604938293</v>
      </c>
      <c r="T24" s="6">
        <f t="shared" si="20"/>
        <v>723356.17677682405</v>
      </c>
      <c r="U24" s="5">
        <f t="shared" si="20"/>
        <v>839382.71604938293</v>
      </c>
      <c r="V24" s="6">
        <f t="shared" si="20"/>
        <v>723356.17677682405</v>
      </c>
      <c r="W24" s="5">
        <f t="shared" si="20"/>
        <v>839382.71604938293</v>
      </c>
      <c r="X24" s="6">
        <f t="shared" si="20"/>
        <v>161364.95553747306</v>
      </c>
      <c r="Y24" s="5">
        <f t="shared" si="20"/>
        <v>526866.76991189155</v>
      </c>
      <c r="Z24" s="6">
        <f t="shared" si="20"/>
        <v>78906.995884773671</v>
      </c>
      <c r="AA24" s="5">
        <f t="shared" si="20"/>
        <v>0</v>
      </c>
      <c r="AB24" s="6">
        <f t="shared" si="20"/>
        <v>70610.699588477379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7288564.6148865623</v>
      </c>
    </row>
    <row r="25" spans="1:34" ht="37.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7.0741248793375011E-2</v>
      </c>
      <c r="O25" s="70">
        <f t="shared" si="21"/>
        <v>0</v>
      </c>
      <c r="P25" s="43">
        <f t="shared" si="21"/>
        <v>0.57440288242635862</v>
      </c>
      <c r="Q25" s="70">
        <f t="shared" si="21"/>
        <v>0.70058449997304917</v>
      </c>
      <c r="R25" s="43">
        <f t="shared" si="21"/>
        <v>0.57244628567615996</v>
      </c>
      <c r="S25" s="70">
        <f t="shared" si="21"/>
        <v>0.64767184880353623</v>
      </c>
      <c r="T25" s="43">
        <f t="shared" si="21"/>
        <v>0.55814519813026542</v>
      </c>
      <c r="U25" s="70">
        <f t="shared" si="21"/>
        <v>0.64767184880353623</v>
      </c>
      <c r="V25" s="43">
        <f t="shared" si="21"/>
        <v>0.55814519813026542</v>
      </c>
      <c r="W25" s="70">
        <f t="shared" si="21"/>
        <v>0.64767184880353623</v>
      </c>
      <c r="X25" s="43">
        <f t="shared" si="21"/>
        <v>0.12450999655669218</v>
      </c>
      <c r="Y25" s="70">
        <f t="shared" si="21"/>
        <v>0.40653300147522498</v>
      </c>
      <c r="Z25" s="43">
        <f t="shared" si="21"/>
        <v>6.0885027688868575E-2</v>
      </c>
      <c r="AA25" s="70">
        <f t="shared" si="21"/>
        <v>0</v>
      </c>
      <c r="AB25" s="43">
        <f t="shared" si="21"/>
        <v>5.4483564497281929E-2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scale="2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1F874-FBC5-4152-9EE7-43630736758C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3" width="7.109375" style="1" customWidth="1"/>
    <col min="14" max="14" width="13.6640625" style="1" bestFit="1" customWidth="1"/>
    <col min="15" max="15" width="10.109375" style="1" bestFit="1" customWidth="1"/>
    <col min="16" max="16" width="14.6640625" style="1" bestFit="1" customWidth="1"/>
    <col min="17" max="17" width="14.109375" style="1" bestFit="1" customWidth="1"/>
    <col min="18" max="18" width="14.6640625" style="1" bestFit="1" customWidth="1"/>
    <col min="19" max="19" width="13.6640625" style="1" bestFit="1" customWidth="1"/>
    <col min="20" max="20" width="14.6640625" style="1" bestFit="1" customWidth="1"/>
    <col min="21" max="21" width="13.6640625" style="1" bestFit="1" customWidth="1"/>
    <col min="22" max="22" width="14.6640625" style="1" bestFit="1" customWidth="1"/>
    <col min="23" max="23" width="13.6640625" style="1" bestFit="1" customWidth="1"/>
    <col min="24" max="25" width="14.6640625" style="1" bestFit="1" customWidth="1"/>
    <col min="26" max="26" width="13.6640625" style="1" bestFit="1" customWidth="1"/>
    <col min="27" max="32" width="7.109375" style="1" customWidth="1"/>
    <col min="33" max="33" width="11.33203125" style="2" customWidth="1"/>
    <col min="34" max="34" width="18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73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47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1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10.75</v>
      </c>
      <c r="G8" s="34">
        <f>E8*F8</f>
        <v>10.244020061728394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14161.333333333332</v>
      </c>
      <c r="Q8" s="39">
        <f>G8*15*86.4</f>
        <v>13276.249999999998</v>
      </c>
      <c r="R8" s="38"/>
      <c r="S8" s="40"/>
      <c r="T8" s="41">
        <f>G8*16*86.4</f>
        <v>14161.333333333332</v>
      </c>
      <c r="U8" s="40"/>
      <c r="V8" s="41">
        <f>G8*16*86.4</f>
        <v>14161.333333333332</v>
      </c>
      <c r="W8" s="40"/>
      <c r="X8" s="41">
        <f>G8*16*86.4</f>
        <v>14161.333333333332</v>
      </c>
      <c r="Y8" s="40"/>
      <c r="Z8" s="38"/>
      <c r="AA8" s="40"/>
      <c r="AB8" s="38"/>
      <c r="AC8" s="40"/>
      <c r="AD8" s="57"/>
      <c r="AE8" s="42"/>
      <c r="AF8" s="37"/>
      <c r="AG8" s="66">
        <f>F8*H8</f>
        <v>53.75</v>
      </c>
      <c r="AH8" s="61">
        <f>I8+J8+K8+L8+M8+N8+O8+P8+Q8+R8+S8+T8+U8+V8+W8+X8+Y8+Z8+AA8+AB8+AC8+AD8+AE8+AF8</f>
        <v>69921.583333333314</v>
      </c>
    </row>
    <row r="9" spans="1:34" ht="31.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198.53</v>
      </c>
      <c r="G9" s="20">
        <f t="shared" ref="G9:G17" si="3">E9*F9</f>
        <v>189.18560956790122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261530.18666666668</v>
      </c>
      <c r="Q9" s="15"/>
      <c r="R9" s="13">
        <f>G9*16*86.4</f>
        <v>261530.18666666668</v>
      </c>
      <c r="S9" s="15"/>
      <c r="T9" s="13">
        <f>G9*16*86.4</f>
        <v>261530.18666666668</v>
      </c>
      <c r="U9" s="15"/>
      <c r="V9" s="13">
        <f>G9*16*86.4</f>
        <v>261530.18666666668</v>
      </c>
      <c r="W9" s="15"/>
      <c r="X9" s="13">
        <f>G9*16*86.4</f>
        <v>261530.18666666668</v>
      </c>
      <c r="Y9" s="15"/>
      <c r="Z9" s="16"/>
      <c r="AA9" s="15"/>
      <c r="AB9" s="16"/>
      <c r="AC9" s="15"/>
      <c r="AD9" s="25"/>
      <c r="AE9" s="12"/>
      <c r="AF9" s="17"/>
      <c r="AG9" s="18">
        <f>F9*H9</f>
        <v>992.65</v>
      </c>
      <c r="AH9" s="62">
        <f>I9+J9+K9+L9+M9+N9+O9+P9+Q9+R9+S9+T9+U9+V9+W9+X9+Y9+Z9+AA9+AB9+AC9+AD9+AE9+AF9</f>
        <v>1307650.9333333333</v>
      </c>
    </row>
    <row r="10" spans="1:34" ht="31.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3</v>
      </c>
      <c r="I10" s="19"/>
      <c r="J10" s="4"/>
      <c r="K10" s="3"/>
      <c r="L10" s="4"/>
      <c r="M10" s="15"/>
      <c r="N10" s="13">
        <f>G10*16*86.4</f>
        <v>0</v>
      </c>
      <c r="O10" s="15"/>
      <c r="P10" s="16"/>
      <c r="Q10" s="14">
        <f>G10*15*86.4</f>
        <v>0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0</v>
      </c>
      <c r="AC10" s="15"/>
      <c r="AD10" s="25"/>
      <c r="AE10" s="12"/>
      <c r="AF10" s="17"/>
      <c r="AG10" s="18">
        <f t="shared" ref="AG10:AG16" si="5">F10*H10</f>
        <v>0</v>
      </c>
      <c r="AH10" s="62">
        <f t="shared" ref="AH10:AH17" si="6">I10+J10+K10+L10+M10+N10+O10+P10+Q10+R10+S10+T10+U10+V10+W10+X10+Y10+Z10+AA10+AB10+AC10+AD10+AE10+AF10</f>
        <v>0</v>
      </c>
    </row>
    <row r="11" spans="1:34" ht="31.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4.01</v>
      </c>
      <c r="G11" s="20">
        <f t="shared" si="3"/>
        <v>4.3658256172839502</v>
      </c>
      <c r="H11" s="20">
        <v>3</v>
      </c>
      <c r="I11" s="19"/>
      <c r="J11" s="4"/>
      <c r="K11" s="3"/>
      <c r="L11" s="4"/>
      <c r="M11" s="15"/>
      <c r="N11" s="13">
        <f>G11*16*86.4</f>
        <v>6035.3173333333334</v>
      </c>
      <c r="O11" s="15"/>
      <c r="P11" s="13">
        <f>G11*16*86.4</f>
        <v>6035.3173333333334</v>
      </c>
      <c r="Q11" s="15"/>
      <c r="R11" s="13">
        <f>G11*16*86.4</f>
        <v>6035.3173333333334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12.03</v>
      </c>
      <c r="AH11" s="62">
        <f t="shared" si="6"/>
        <v>18105.952000000001</v>
      </c>
    </row>
    <row r="12" spans="1:34" ht="31.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120.54</v>
      </c>
      <c r="G12" s="20">
        <f t="shared" si="3"/>
        <v>131.23606481481482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170081.94000000003</v>
      </c>
      <c r="R12" s="16"/>
      <c r="S12" s="14">
        <f>G12*15*86.4</f>
        <v>170081.94000000003</v>
      </c>
      <c r="T12" s="16"/>
      <c r="U12" s="14">
        <f>G12*15*86.4</f>
        <v>170081.94000000003</v>
      </c>
      <c r="V12" s="16"/>
      <c r="W12" s="14">
        <f>G12*15*86.4</f>
        <v>170081.94000000003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482.16</v>
      </c>
      <c r="AH12" s="62">
        <f t="shared" si="6"/>
        <v>680327.76000000013</v>
      </c>
    </row>
    <row r="13" spans="1:34" ht="31.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215.13</v>
      </c>
      <c r="G13" s="20">
        <f t="shared" si="3"/>
        <v>205.0042824074074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283397.92</v>
      </c>
      <c r="Q13" s="15"/>
      <c r="R13" s="13">
        <f>G13*16*86.4</f>
        <v>283397.92</v>
      </c>
      <c r="S13" s="15"/>
      <c r="T13" s="13">
        <f>G13*16*86.4</f>
        <v>283397.92</v>
      </c>
      <c r="U13" s="15"/>
      <c r="V13" s="13">
        <f>G13*16*86.4</f>
        <v>283397.92</v>
      </c>
      <c r="W13" s="15"/>
      <c r="X13" s="16"/>
      <c r="Y13" s="14">
        <f>G13*15*86.4</f>
        <v>265685.55</v>
      </c>
      <c r="Z13" s="16"/>
      <c r="AA13" s="15"/>
      <c r="AB13" s="16"/>
      <c r="AC13" s="15"/>
      <c r="AD13" s="25"/>
      <c r="AE13" s="12"/>
      <c r="AF13" s="17"/>
      <c r="AG13" s="18">
        <f t="shared" si="5"/>
        <v>1075.6500000000001</v>
      </c>
      <c r="AH13" s="62">
        <f t="shared" si="6"/>
        <v>1399277.23</v>
      </c>
    </row>
    <row r="14" spans="1:34" ht="31.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1.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0</v>
      </c>
      <c r="R15" s="16"/>
      <c r="S15" s="14">
        <f>G15*15*86.4</f>
        <v>0</v>
      </c>
      <c r="T15" s="16"/>
      <c r="U15" s="14">
        <f>G15*15*86.4</f>
        <v>0</v>
      </c>
      <c r="V15" s="16"/>
      <c r="W15" s="14">
        <f>G15*15*86.4</f>
        <v>0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0</v>
      </c>
      <c r="AH15" s="62">
        <f t="shared" si="6"/>
        <v>0</v>
      </c>
    </row>
    <row r="16" spans="1:34" ht="31.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3.19</v>
      </c>
      <c r="G16" s="20">
        <f t="shared" si="3"/>
        <v>3.4730632716049383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4801.1626666666671</v>
      </c>
      <c r="Q16" s="15"/>
      <c r="R16" s="13">
        <f>G16*16*86.4</f>
        <v>4801.1626666666671</v>
      </c>
      <c r="S16" s="15"/>
      <c r="T16" s="13">
        <f>G16*16*86.4</f>
        <v>4801.1626666666671</v>
      </c>
      <c r="U16" s="15"/>
      <c r="V16" s="13">
        <f>G16*16*86.4</f>
        <v>4801.1626666666671</v>
      </c>
      <c r="W16" s="15"/>
      <c r="X16" s="13">
        <f>G16*16*86.4</f>
        <v>4801.1626666666671</v>
      </c>
      <c r="Y16" s="15"/>
      <c r="Z16" s="13">
        <f>G16*16*86.4</f>
        <v>4801.1626666666671</v>
      </c>
      <c r="AA16" s="15"/>
      <c r="AB16" s="16"/>
      <c r="AC16" s="15"/>
      <c r="AD16" s="25"/>
      <c r="AE16" s="12"/>
      <c r="AF16" s="17"/>
      <c r="AG16" s="18">
        <f t="shared" si="5"/>
        <v>19.14</v>
      </c>
      <c r="AH16" s="62">
        <f t="shared" si="6"/>
        <v>28806.976000000002</v>
      </c>
    </row>
    <row r="17" spans="1:34" ht="31.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1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6035.3173333333334</v>
      </c>
      <c r="O18" s="65">
        <f t="shared" si="7"/>
        <v>0</v>
      </c>
      <c r="P18" s="64">
        <f t="shared" si="7"/>
        <v>569925.92000000004</v>
      </c>
      <c r="Q18" s="65">
        <f t="shared" si="7"/>
        <v>183358.19000000003</v>
      </c>
      <c r="R18" s="64">
        <f t="shared" si="7"/>
        <v>555764.58666666667</v>
      </c>
      <c r="S18" s="65">
        <f t="shared" si="7"/>
        <v>170081.94000000003</v>
      </c>
      <c r="T18" s="64">
        <f t="shared" si="7"/>
        <v>563890.60266666661</v>
      </c>
      <c r="U18" s="65">
        <f t="shared" si="7"/>
        <v>170081.94000000003</v>
      </c>
      <c r="V18" s="64">
        <f t="shared" si="7"/>
        <v>563890.60266666661</v>
      </c>
      <c r="W18" s="65">
        <f t="shared" si="7"/>
        <v>170081.94000000003</v>
      </c>
      <c r="X18" s="64">
        <f t="shared" si="7"/>
        <v>280492.68266666669</v>
      </c>
      <c r="Y18" s="65">
        <f t="shared" si="7"/>
        <v>265685.55</v>
      </c>
      <c r="Z18" s="64">
        <f t="shared" si="7"/>
        <v>4801.1626666666671</v>
      </c>
      <c r="AA18" s="65">
        <f t="shared" si="7"/>
        <v>0</v>
      </c>
      <c r="AB18" s="64">
        <f t="shared" si="7"/>
        <v>0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2635.38</v>
      </c>
      <c r="AH18" s="64">
        <f>I18+J18+K18+L18+M18+N18+O18+P18+Q18+R18+S18+T18+U18+V18+W18+X18+Y18+Z18+AA18+AB18+AC18+AD18+AE18+AF18</f>
        <v>3504090.4346666667</v>
      </c>
    </row>
    <row r="19" spans="1:34" ht="31.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1.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1.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1.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1.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1.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10561.316872427984</v>
      </c>
      <c r="O24" s="5">
        <f>O18/O23</f>
        <v>0</v>
      </c>
      <c r="P24" s="6">
        <f t="shared" si="20"/>
        <v>997324.2337541891</v>
      </c>
      <c r="Q24" s="5">
        <f t="shared" si="20"/>
        <v>320861.99263284082</v>
      </c>
      <c r="R24" s="6">
        <f t="shared" si="20"/>
        <v>972543.04655076377</v>
      </c>
      <c r="S24" s="5">
        <f t="shared" si="20"/>
        <v>297629.62962962972</v>
      </c>
      <c r="T24" s="6">
        <f t="shared" si="20"/>
        <v>986762.91688176093</v>
      </c>
      <c r="U24" s="5">
        <f t="shared" si="20"/>
        <v>297629.62962962972</v>
      </c>
      <c r="V24" s="6">
        <f t="shared" si="20"/>
        <v>986762.91688176093</v>
      </c>
      <c r="W24" s="5">
        <f t="shared" si="20"/>
        <v>297629.62962962972</v>
      </c>
      <c r="X24" s="6">
        <f t="shared" si="20"/>
        <v>490839.49334009975</v>
      </c>
      <c r="Y24" s="5">
        <f t="shared" si="20"/>
        <v>464928.2095703074</v>
      </c>
      <c r="Z24" s="6">
        <f t="shared" si="20"/>
        <v>8401.6460905349813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6131874.6614635754</v>
      </c>
    </row>
    <row r="25" spans="1:34" ht="31.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8.1491642534166544E-3</v>
      </c>
      <c r="O25" s="70">
        <f t="shared" si="21"/>
        <v>0</v>
      </c>
      <c r="P25" s="43">
        <f t="shared" si="21"/>
        <v>0.7695403038226768</v>
      </c>
      <c r="Q25" s="70">
        <f t="shared" si="21"/>
        <v>0.24757869801916729</v>
      </c>
      <c r="R25" s="43">
        <f t="shared" si="21"/>
        <v>0.75041901740028072</v>
      </c>
      <c r="S25" s="70">
        <f t="shared" si="21"/>
        <v>0.22965249199817109</v>
      </c>
      <c r="T25" s="43">
        <f t="shared" si="21"/>
        <v>0.76139113956925997</v>
      </c>
      <c r="U25" s="70">
        <f t="shared" si="21"/>
        <v>0.22965249199817109</v>
      </c>
      <c r="V25" s="43">
        <f t="shared" si="21"/>
        <v>0.76139113956925997</v>
      </c>
      <c r="W25" s="70">
        <f t="shared" si="21"/>
        <v>0.22965249199817109</v>
      </c>
      <c r="X25" s="43">
        <f t="shared" si="21"/>
        <v>0.37873417695995354</v>
      </c>
      <c r="Y25" s="70">
        <f t="shared" si="21"/>
        <v>0.35874090244622486</v>
      </c>
      <c r="Z25" s="43">
        <f t="shared" si="21"/>
        <v>6.4827516130671154E-3</v>
      </c>
      <c r="AA25" s="70">
        <f t="shared" si="21"/>
        <v>0</v>
      </c>
      <c r="AB25" s="43">
        <f t="shared" si="21"/>
        <v>0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0DFEE-856E-4934-960B-EC50317B3CE6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5" width="7.109375" style="1" customWidth="1"/>
    <col min="16" max="26" width="14.33203125" style="1" customWidth="1"/>
    <col min="27" max="32" width="7.109375" style="1" customWidth="1"/>
    <col min="33" max="33" width="11.33203125" style="2" customWidth="1"/>
    <col min="34" max="34" width="14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74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49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7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1.88</v>
      </c>
      <c r="G8" s="34">
        <f>E8*F8</f>
        <v>1.7915123456790121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2476.5866666666666</v>
      </c>
      <c r="Q8" s="39">
        <f>G8*15*86.4</f>
        <v>2321.7999999999997</v>
      </c>
      <c r="R8" s="38"/>
      <c r="S8" s="40"/>
      <c r="T8" s="41">
        <f>G8*16*86.4</f>
        <v>2476.5866666666666</v>
      </c>
      <c r="U8" s="40"/>
      <c r="V8" s="41">
        <f>G8*16*86.4</f>
        <v>2476.5866666666666</v>
      </c>
      <c r="W8" s="40"/>
      <c r="X8" s="41">
        <f>G8*16*86.4</f>
        <v>2476.5866666666666</v>
      </c>
      <c r="Y8" s="40"/>
      <c r="Z8" s="38"/>
      <c r="AA8" s="40"/>
      <c r="AB8" s="38"/>
      <c r="AC8" s="40"/>
      <c r="AD8" s="57"/>
      <c r="AE8" s="42"/>
      <c r="AF8" s="37"/>
      <c r="AG8" s="66">
        <f>F8*H8</f>
        <v>9.3999999999999986</v>
      </c>
      <c r="AH8" s="61">
        <f>I8+J8+K8+L8+M8+N8+O8+P8+Q8+R8+S8+T8+U8+V8+W8+X8+Y8+Z8+AA8+AB8+AC8+AD8+AE8+AF8</f>
        <v>12228.146666666666</v>
      </c>
    </row>
    <row r="9" spans="1:34" ht="37.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15.46</v>
      </c>
      <c r="G9" s="20">
        <f t="shared" ref="G9:G17" si="3">E9*F9</f>
        <v>14.73233024691358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20365.973333333335</v>
      </c>
      <c r="Q9" s="15"/>
      <c r="R9" s="13">
        <f>G9*16*86.4</f>
        <v>20365.973333333335</v>
      </c>
      <c r="S9" s="15"/>
      <c r="T9" s="13">
        <f>G9*16*86.4</f>
        <v>20365.973333333335</v>
      </c>
      <c r="U9" s="15"/>
      <c r="V9" s="13">
        <f>G9*16*86.4</f>
        <v>20365.973333333335</v>
      </c>
      <c r="W9" s="15"/>
      <c r="X9" s="13">
        <f>G9*16*86.4</f>
        <v>20365.973333333335</v>
      </c>
      <c r="Y9" s="15"/>
      <c r="Z9" s="16"/>
      <c r="AA9" s="15"/>
      <c r="AB9" s="16"/>
      <c r="AC9" s="15"/>
      <c r="AD9" s="25"/>
      <c r="AE9" s="12"/>
      <c r="AF9" s="17"/>
      <c r="AG9" s="18">
        <f>F9*H9</f>
        <v>77.300000000000011</v>
      </c>
      <c r="AH9" s="62">
        <f>I9+J9+K9+L9+M9+N9+O9+P9+Q9+R9+S9+T9+U9+V9+W9+X9+Y9+Z9+AA9+AB9+AC9+AD9+AE9+AF9</f>
        <v>101829.86666666667</v>
      </c>
    </row>
    <row r="10" spans="1:34" ht="37.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3</v>
      </c>
      <c r="I10" s="19"/>
      <c r="J10" s="4"/>
      <c r="K10" s="3"/>
      <c r="L10" s="4"/>
      <c r="M10" s="15"/>
      <c r="N10" s="13">
        <f>G10*16*86.4</f>
        <v>0</v>
      </c>
      <c r="O10" s="15"/>
      <c r="P10" s="16"/>
      <c r="Q10" s="14">
        <f>G10*15*86.4</f>
        <v>0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0</v>
      </c>
      <c r="AC10" s="15"/>
      <c r="AD10" s="25"/>
      <c r="AE10" s="12"/>
      <c r="AF10" s="17"/>
      <c r="AG10" s="18">
        <f t="shared" ref="AG10:AG16" si="5">F10*H10</f>
        <v>0</v>
      </c>
      <c r="AH10" s="62">
        <f t="shared" ref="AH10:AH17" si="6">I10+J10+K10+L10+M10+N10+O10+P10+Q10+R10+S10+T10+U10+V10+W10+X10+Y10+Z10+AA10+AB10+AC10+AD10+AE10+AF10</f>
        <v>0</v>
      </c>
    </row>
    <row r="11" spans="1:34" ht="37.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7.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6</v>
      </c>
      <c r="G12" s="20">
        <f t="shared" si="3"/>
        <v>6.5324074074074074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8466</v>
      </c>
      <c r="R12" s="16"/>
      <c r="S12" s="14">
        <f>G12*15*86.4</f>
        <v>8466</v>
      </c>
      <c r="T12" s="16"/>
      <c r="U12" s="14">
        <f>G12*15*86.4</f>
        <v>8466</v>
      </c>
      <c r="V12" s="16"/>
      <c r="W12" s="14">
        <f>G12*15*86.4</f>
        <v>8466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24</v>
      </c>
      <c r="AH12" s="62">
        <f t="shared" si="6"/>
        <v>33864</v>
      </c>
    </row>
    <row r="13" spans="1:34" ht="37.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0</v>
      </c>
      <c r="G13" s="20">
        <f t="shared" si="3"/>
        <v>0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0</v>
      </c>
      <c r="Q13" s="15"/>
      <c r="R13" s="13">
        <f>G13*16*86.4</f>
        <v>0</v>
      </c>
      <c r="S13" s="15"/>
      <c r="T13" s="13">
        <f>G13*16*86.4</f>
        <v>0</v>
      </c>
      <c r="U13" s="15"/>
      <c r="V13" s="13">
        <f>G13*16*86.4</f>
        <v>0</v>
      </c>
      <c r="W13" s="15"/>
      <c r="X13" s="16"/>
      <c r="Y13" s="14">
        <f>G13*15*86.4</f>
        <v>0</v>
      </c>
      <c r="Z13" s="16"/>
      <c r="AA13" s="15"/>
      <c r="AB13" s="16"/>
      <c r="AC13" s="15"/>
      <c r="AD13" s="25"/>
      <c r="AE13" s="12"/>
      <c r="AF13" s="17"/>
      <c r="AG13" s="18">
        <f t="shared" si="5"/>
        <v>0</v>
      </c>
      <c r="AH13" s="62">
        <f t="shared" si="6"/>
        <v>0</v>
      </c>
    </row>
    <row r="14" spans="1:34" ht="37.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7.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0</v>
      </c>
      <c r="R15" s="16"/>
      <c r="S15" s="14">
        <f>G15*15*86.4</f>
        <v>0</v>
      </c>
      <c r="T15" s="16"/>
      <c r="U15" s="14">
        <f>G15*15*86.4</f>
        <v>0</v>
      </c>
      <c r="V15" s="16"/>
      <c r="W15" s="14">
        <f>G15*15*86.4</f>
        <v>0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0</v>
      </c>
      <c r="AH15" s="62">
        <f t="shared" si="6"/>
        <v>0</v>
      </c>
    </row>
    <row r="16" spans="1:34" ht="37.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85.15</v>
      </c>
      <c r="G16" s="20">
        <f t="shared" si="3"/>
        <v>92.705748456790133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128156.42666666668</v>
      </c>
      <c r="Q16" s="15"/>
      <c r="R16" s="13">
        <f>G16*16*86.4</f>
        <v>128156.42666666668</v>
      </c>
      <c r="S16" s="15"/>
      <c r="T16" s="13">
        <f>G16*16*86.4</f>
        <v>128156.42666666668</v>
      </c>
      <c r="U16" s="15"/>
      <c r="V16" s="13">
        <f>G16*16*86.4</f>
        <v>128156.42666666668</v>
      </c>
      <c r="W16" s="15"/>
      <c r="X16" s="13">
        <f>G16*16*86.4</f>
        <v>128156.42666666668</v>
      </c>
      <c r="Y16" s="15"/>
      <c r="Z16" s="13">
        <f>G16*16*86.4</f>
        <v>128156.42666666668</v>
      </c>
      <c r="AA16" s="15"/>
      <c r="AB16" s="16"/>
      <c r="AC16" s="15"/>
      <c r="AD16" s="25"/>
      <c r="AE16" s="12"/>
      <c r="AF16" s="17"/>
      <c r="AG16" s="18">
        <f t="shared" si="5"/>
        <v>510.90000000000003</v>
      </c>
      <c r="AH16" s="62">
        <f t="shared" si="6"/>
        <v>768938.56</v>
      </c>
    </row>
    <row r="17" spans="1:34" ht="37.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7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0</v>
      </c>
      <c r="O18" s="65">
        <f t="shared" si="7"/>
        <v>0</v>
      </c>
      <c r="P18" s="64">
        <f t="shared" si="7"/>
        <v>150998.98666666669</v>
      </c>
      <c r="Q18" s="65">
        <f t="shared" si="7"/>
        <v>10787.8</v>
      </c>
      <c r="R18" s="64">
        <f t="shared" si="7"/>
        <v>148522.40000000002</v>
      </c>
      <c r="S18" s="65">
        <f t="shared" si="7"/>
        <v>8466</v>
      </c>
      <c r="T18" s="64">
        <f t="shared" si="7"/>
        <v>150998.98666666669</v>
      </c>
      <c r="U18" s="65">
        <f t="shared" si="7"/>
        <v>8466</v>
      </c>
      <c r="V18" s="64">
        <f t="shared" si="7"/>
        <v>150998.98666666669</v>
      </c>
      <c r="W18" s="65">
        <f t="shared" si="7"/>
        <v>8466</v>
      </c>
      <c r="X18" s="64">
        <f t="shared" si="7"/>
        <v>150998.98666666669</v>
      </c>
      <c r="Y18" s="65">
        <f t="shared" si="7"/>
        <v>0</v>
      </c>
      <c r="Z18" s="64">
        <f t="shared" si="7"/>
        <v>128156.42666666668</v>
      </c>
      <c r="AA18" s="65">
        <f t="shared" si="7"/>
        <v>0</v>
      </c>
      <c r="AB18" s="64">
        <f t="shared" si="7"/>
        <v>0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621.6</v>
      </c>
      <c r="AH18" s="64">
        <f>I18+J18+K18+L18+M18+N18+O18+P18+Q18+R18+S18+T18+U18+V18+W18+X18+Y18+Z18+AA18+AB18+AC18+AD18+AE18+AF18</f>
        <v>916860.57333333348</v>
      </c>
    </row>
    <row r="19" spans="1:34" ht="37.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7.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7.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7.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7.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7.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264236.00575140072</v>
      </c>
      <c r="Q24" s="5">
        <f t="shared" si="20"/>
        <v>18877.776902818245</v>
      </c>
      <c r="R24" s="6">
        <f t="shared" si="20"/>
        <v>259902.17952419707</v>
      </c>
      <c r="S24" s="5">
        <f t="shared" si="20"/>
        <v>14814.814814814816</v>
      </c>
      <c r="T24" s="6">
        <f t="shared" si="20"/>
        <v>264236.00575140072</v>
      </c>
      <c r="U24" s="5">
        <f t="shared" si="20"/>
        <v>14814.814814814816</v>
      </c>
      <c r="V24" s="6">
        <f t="shared" si="20"/>
        <v>264236.00575140072</v>
      </c>
      <c r="W24" s="5">
        <f t="shared" si="20"/>
        <v>14814.814814814816</v>
      </c>
      <c r="X24" s="6">
        <f t="shared" si="20"/>
        <v>264236.00575140072</v>
      </c>
      <c r="Y24" s="5">
        <f t="shared" si="20"/>
        <v>0</v>
      </c>
      <c r="Z24" s="6">
        <f t="shared" si="20"/>
        <v>224263.37448559675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1604431.7983626595</v>
      </c>
    </row>
    <row r="25" spans="1:34" ht="37.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0</v>
      </c>
      <c r="O25" s="70">
        <f t="shared" si="21"/>
        <v>0</v>
      </c>
      <c r="P25" s="43">
        <f t="shared" si="21"/>
        <v>0.20388580690694499</v>
      </c>
      <c r="Q25" s="70">
        <f t="shared" si="21"/>
        <v>1.4566185881804201E-2</v>
      </c>
      <c r="R25" s="43">
        <f t="shared" si="21"/>
        <v>0.20054180518842366</v>
      </c>
      <c r="S25" s="70">
        <f t="shared" si="21"/>
        <v>1.1431184270690445E-2</v>
      </c>
      <c r="T25" s="43">
        <f t="shared" si="21"/>
        <v>0.20388580690694499</v>
      </c>
      <c r="U25" s="70">
        <f t="shared" si="21"/>
        <v>1.1431184270690445E-2</v>
      </c>
      <c r="V25" s="43">
        <f t="shared" si="21"/>
        <v>0.20388580690694499</v>
      </c>
      <c r="W25" s="70">
        <f t="shared" si="21"/>
        <v>1.1431184270690445E-2</v>
      </c>
      <c r="X25" s="43">
        <f t="shared" si="21"/>
        <v>0.20388580690694499</v>
      </c>
      <c r="Y25" s="70">
        <f t="shared" si="21"/>
        <v>0</v>
      </c>
      <c r="Z25" s="43">
        <f t="shared" si="21"/>
        <v>0.17304272722654071</v>
      </c>
      <c r="AA25" s="70">
        <f t="shared" si="21"/>
        <v>0</v>
      </c>
      <c r="AB25" s="43">
        <f t="shared" si="21"/>
        <v>0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2E265-0317-4D6B-8658-C26435F2C60D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3" width="7.109375" style="1" customWidth="1"/>
    <col min="14" max="14" width="14.6640625" style="1" bestFit="1" customWidth="1"/>
    <col min="15" max="15" width="11.109375" style="1" bestFit="1" customWidth="1"/>
    <col min="16" max="16" width="14.6640625" style="1" bestFit="1" customWidth="1"/>
    <col min="17" max="17" width="14.109375" style="1" bestFit="1" customWidth="1"/>
    <col min="18" max="18" width="14.6640625" style="1" bestFit="1" customWidth="1"/>
    <col min="19" max="19" width="14.109375" style="1" bestFit="1" customWidth="1"/>
    <col min="20" max="20" width="14.6640625" style="1" bestFit="1" customWidth="1"/>
    <col min="21" max="21" width="14.109375" style="1" bestFit="1" customWidth="1"/>
    <col min="22" max="22" width="14.6640625" style="1" bestFit="1" customWidth="1"/>
    <col min="23" max="23" width="14.109375" style="1" bestFit="1" customWidth="1"/>
    <col min="24" max="25" width="14.6640625" style="1" bestFit="1" customWidth="1"/>
    <col min="26" max="26" width="13" style="1" bestFit="1" customWidth="1"/>
    <col min="27" max="27" width="11.109375" style="1" bestFit="1" customWidth="1"/>
    <col min="28" max="28" width="14.6640625" style="1" bestFit="1" customWidth="1"/>
    <col min="29" max="32" width="7.109375" style="1" customWidth="1"/>
    <col min="33" max="33" width="11.33203125" style="2" customWidth="1"/>
    <col min="34" max="34" width="16.44140625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50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71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4.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72">
        <v>164.06</v>
      </c>
      <c r="G9" s="20">
        <f t="shared" ref="G9:G17" si="3">E9*F9</f>
        <v>156.33804012345678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216121.70666666667</v>
      </c>
      <c r="Q9" s="15"/>
      <c r="R9" s="13">
        <f>G9*16*86.4</f>
        <v>216121.70666666667</v>
      </c>
      <c r="S9" s="15"/>
      <c r="T9" s="13">
        <f>G9*16*86.4</f>
        <v>216121.70666666667</v>
      </c>
      <c r="U9" s="15"/>
      <c r="V9" s="13">
        <f>G9*16*86.4</f>
        <v>216121.70666666667</v>
      </c>
      <c r="W9" s="15"/>
      <c r="X9" s="13">
        <f>G9*16*86.4</f>
        <v>216121.70666666667</v>
      </c>
      <c r="Y9" s="15"/>
      <c r="Z9" s="16"/>
      <c r="AA9" s="15"/>
      <c r="AB9" s="16"/>
      <c r="AC9" s="15"/>
      <c r="AD9" s="25"/>
      <c r="AE9" s="12"/>
      <c r="AF9" s="17"/>
      <c r="AG9" s="18">
        <f>F9*H9</f>
        <v>820.3</v>
      </c>
      <c r="AH9" s="62">
        <f>I9+J9+K9+L9+M9+N9+O9+P9+Q9+R9+S9+T9+U9+V9+W9+X9+Y9+Z9+AA9+AB9+AC9+AD9+AE9+AF9</f>
        <v>1080608.5333333332</v>
      </c>
    </row>
    <row r="10" spans="1:34" ht="34.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72">
        <v>4.7</v>
      </c>
      <c r="G10" s="20">
        <f t="shared" si="3"/>
        <v>5.1170524691358024</v>
      </c>
      <c r="H10" s="20">
        <v>3</v>
      </c>
      <c r="I10" s="19"/>
      <c r="J10" s="4"/>
      <c r="K10" s="3"/>
      <c r="L10" s="4"/>
      <c r="M10" s="15"/>
      <c r="N10" s="13">
        <f>G10*16*86.4</f>
        <v>7073.8133333333335</v>
      </c>
      <c r="O10" s="15"/>
      <c r="P10" s="16"/>
      <c r="Q10" s="14">
        <f>G10*15*86.4</f>
        <v>6631.7000000000007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7073.8133333333335</v>
      </c>
      <c r="AC10" s="15"/>
      <c r="AD10" s="25"/>
      <c r="AE10" s="12"/>
      <c r="AF10" s="17"/>
      <c r="AG10" s="18">
        <f t="shared" ref="AG10:AG16" si="5">F10*H10</f>
        <v>14.100000000000001</v>
      </c>
      <c r="AH10" s="62">
        <f t="shared" ref="AH10:AH17" si="6">I10+J10+K10+L10+M10+N10+O10+P10+Q10+R10+S10+T10+U10+V10+W10+X10+Y10+Z10+AA10+AB10+AC10+AD10+AE10+AF10</f>
        <v>20779.326666666668</v>
      </c>
    </row>
    <row r="11" spans="1:34" ht="34.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72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4.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72">
        <v>115.27</v>
      </c>
      <c r="G12" s="20">
        <f t="shared" si="3"/>
        <v>125.49843364197531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162645.97000000003</v>
      </c>
      <c r="R12" s="16"/>
      <c r="S12" s="14">
        <f>G12*15*86.4</f>
        <v>162645.97000000003</v>
      </c>
      <c r="T12" s="16"/>
      <c r="U12" s="14">
        <f>G12*15*86.4</f>
        <v>162645.97000000003</v>
      </c>
      <c r="V12" s="16"/>
      <c r="W12" s="14">
        <f>G12*15*86.4</f>
        <v>162645.97000000003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461.08</v>
      </c>
      <c r="AH12" s="62">
        <f t="shared" si="6"/>
        <v>650583.88000000012</v>
      </c>
    </row>
    <row r="13" spans="1:34" ht="34.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72">
        <v>231.49</v>
      </c>
      <c r="G13" s="20">
        <f t="shared" si="3"/>
        <v>220.59425154320988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304949.49333333335</v>
      </c>
      <c r="Q13" s="15"/>
      <c r="R13" s="13">
        <f>G13*16*86.4</f>
        <v>304949.49333333335</v>
      </c>
      <c r="S13" s="15"/>
      <c r="T13" s="13">
        <f>G13*16*86.4</f>
        <v>304949.49333333335</v>
      </c>
      <c r="U13" s="15"/>
      <c r="V13" s="13">
        <f>G13*16*86.4</f>
        <v>304949.49333333335</v>
      </c>
      <c r="W13" s="15"/>
      <c r="X13" s="16"/>
      <c r="Y13" s="14">
        <f>G13*15*86.4</f>
        <v>285890.15000000002</v>
      </c>
      <c r="Z13" s="16"/>
      <c r="AA13" s="15"/>
      <c r="AB13" s="16"/>
      <c r="AC13" s="15"/>
      <c r="AD13" s="25"/>
      <c r="AE13" s="12"/>
      <c r="AF13" s="17"/>
      <c r="AG13" s="18">
        <f t="shared" si="5"/>
        <v>1157.45</v>
      </c>
      <c r="AH13" s="62">
        <f t="shared" si="6"/>
        <v>1505688.1233333335</v>
      </c>
    </row>
    <row r="14" spans="1:34" ht="34.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72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4.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72">
        <v>10</v>
      </c>
      <c r="G15" s="20">
        <f t="shared" si="3"/>
        <v>10.887345679012345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14109.999999999998</v>
      </c>
      <c r="R15" s="16"/>
      <c r="S15" s="14">
        <f>G15*15*86.4</f>
        <v>14109.999999999998</v>
      </c>
      <c r="T15" s="16"/>
      <c r="U15" s="14">
        <f>G15*15*86.4</f>
        <v>14109.999999999998</v>
      </c>
      <c r="V15" s="16"/>
      <c r="W15" s="14">
        <f>G15*15*86.4</f>
        <v>14109.999999999998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40</v>
      </c>
      <c r="AH15" s="62">
        <f t="shared" si="6"/>
        <v>56439.999999999993</v>
      </c>
    </row>
    <row r="16" spans="1:34" ht="34.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72">
        <v>36.479999999999997</v>
      </c>
      <c r="G16" s="20">
        <f t="shared" si="3"/>
        <v>39.717037037037031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54904.831999999995</v>
      </c>
      <c r="Q16" s="15"/>
      <c r="R16" s="13">
        <f>G16*16*86.4</f>
        <v>54904.831999999995</v>
      </c>
      <c r="S16" s="15"/>
      <c r="T16" s="13">
        <f>G16*16*86.4</f>
        <v>54904.831999999995</v>
      </c>
      <c r="U16" s="15"/>
      <c r="V16" s="13">
        <f>G16*16*86.4</f>
        <v>54904.831999999995</v>
      </c>
      <c r="W16" s="15"/>
      <c r="X16" s="13">
        <f>G16*16*86.4</f>
        <v>54904.831999999995</v>
      </c>
      <c r="Y16" s="15"/>
      <c r="Z16" s="13">
        <f>G16*16*86.4</f>
        <v>54904.831999999995</v>
      </c>
      <c r="AA16" s="15"/>
      <c r="AB16" s="16"/>
      <c r="AC16" s="15"/>
      <c r="AD16" s="25"/>
      <c r="AE16" s="12"/>
      <c r="AF16" s="17"/>
      <c r="AG16" s="18">
        <f t="shared" si="5"/>
        <v>218.88</v>
      </c>
      <c r="AH16" s="62">
        <f t="shared" si="6"/>
        <v>329428.99199999997</v>
      </c>
    </row>
    <row r="17" spans="1:34" ht="34.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1.38</v>
      </c>
      <c r="G17" s="47">
        <f t="shared" si="3"/>
        <v>1.5024537037037036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1947.1799999999998</v>
      </c>
      <c r="R17" s="54"/>
      <c r="S17" s="55">
        <f>G17*15*86.4</f>
        <v>1947.1799999999998</v>
      </c>
      <c r="T17" s="54"/>
      <c r="U17" s="55">
        <f>G17*15*86.4</f>
        <v>1947.1799999999998</v>
      </c>
      <c r="V17" s="54"/>
      <c r="W17" s="55">
        <f>G17*15*86.4</f>
        <v>1947.1799999999998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5.52</v>
      </c>
      <c r="AH17" s="63">
        <f t="shared" si="6"/>
        <v>7788.7199999999993</v>
      </c>
    </row>
    <row r="18" spans="1:34" ht="34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7073.8133333333335</v>
      </c>
      <c r="O18" s="65">
        <f t="shared" si="7"/>
        <v>0</v>
      </c>
      <c r="P18" s="64">
        <f t="shared" si="7"/>
        <v>575976.03200000001</v>
      </c>
      <c r="Q18" s="65">
        <f t="shared" si="7"/>
        <v>185334.85000000003</v>
      </c>
      <c r="R18" s="64">
        <f t="shared" si="7"/>
        <v>575976.03200000001</v>
      </c>
      <c r="S18" s="65">
        <f t="shared" si="7"/>
        <v>178703.15000000002</v>
      </c>
      <c r="T18" s="64">
        <f t="shared" si="7"/>
        <v>575976.03200000001</v>
      </c>
      <c r="U18" s="65">
        <f t="shared" si="7"/>
        <v>178703.15000000002</v>
      </c>
      <c r="V18" s="64">
        <f t="shared" si="7"/>
        <v>575976.03200000001</v>
      </c>
      <c r="W18" s="65">
        <f t="shared" si="7"/>
        <v>178703.15000000002</v>
      </c>
      <c r="X18" s="64">
        <f t="shared" si="7"/>
        <v>271026.53866666666</v>
      </c>
      <c r="Y18" s="65">
        <f t="shared" si="7"/>
        <v>285890.15000000002</v>
      </c>
      <c r="Z18" s="64">
        <f t="shared" si="7"/>
        <v>54904.831999999995</v>
      </c>
      <c r="AA18" s="65">
        <f t="shared" si="7"/>
        <v>0</v>
      </c>
      <c r="AB18" s="64">
        <f t="shared" si="7"/>
        <v>7073.8133333333335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2717.3300000000004</v>
      </c>
      <c r="AH18" s="64">
        <f>I18+J18+K18+L18+M18+N18+O18+P18+Q18+R18+S18+T18+U18+V18+W18+X18+Y18+Z18+AA18+AB18+AC18+AD18+AE18+AF18</f>
        <v>3651317.5753333331</v>
      </c>
    </row>
    <row r="19" spans="1:34" ht="34.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4.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12378.60082304527</v>
      </c>
      <c r="O24" s="5">
        <f>O18/O23</f>
        <v>0</v>
      </c>
      <c r="P24" s="6">
        <f t="shared" si="20"/>
        <v>1007911.4400958957</v>
      </c>
      <c r="Q24" s="5">
        <f t="shared" si="20"/>
        <v>324320.98765432107</v>
      </c>
      <c r="R24" s="6">
        <f t="shared" si="20"/>
        <v>1007911.4400958957</v>
      </c>
      <c r="S24" s="5">
        <f t="shared" si="20"/>
        <v>312716.04938271613</v>
      </c>
      <c r="T24" s="6">
        <f t="shared" si="20"/>
        <v>1007911.4400958957</v>
      </c>
      <c r="U24" s="5">
        <f t="shared" si="20"/>
        <v>312716.04938271613</v>
      </c>
      <c r="V24" s="6">
        <f t="shared" si="20"/>
        <v>1007911.4400958957</v>
      </c>
      <c r="W24" s="5">
        <f t="shared" si="20"/>
        <v>312716.04938271613</v>
      </c>
      <c r="X24" s="6">
        <f t="shared" si="20"/>
        <v>474274.50747069618</v>
      </c>
      <c r="Y24" s="5">
        <f t="shared" si="20"/>
        <v>500284.62433612457</v>
      </c>
      <c r="Z24" s="6">
        <f t="shared" si="20"/>
        <v>96079.012345679017</v>
      </c>
      <c r="AA24" s="5">
        <f t="shared" si="20"/>
        <v>0</v>
      </c>
      <c r="AB24" s="6">
        <f t="shared" si="20"/>
        <v>12378.60082304527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6389510.2419846421</v>
      </c>
    </row>
    <row r="25" spans="1:34" ht="34.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9.5513895239546839E-3</v>
      </c>
      <c r="O25" s="70">
        <f t="shared" si="21"/>
        <v>0</v>
      </c>
      <c r="P25" s="43">
        <f t="shared" si="21"/>
        <v>0.77770944451843804</v>
      </c>
      <c r="Q25" s="70">
        <f t="shared" si="21"/>
        <v>0.25024767565919837</v>
      </c>
      <c r="R25" s="43">
        <f t="shared" si="21"/>
        <v>0.77770944451843804</v>
      </c>
      <c r="S25" s="70">
        <f t="shared" si="21"/>
        <v>0.24129324798049084</v>
      </c>
      <c r="T25" s="43">
        <f t="shared" si="21"/>
        <v>0.77770944451843804</v>
      </c>
      <c r="U25" s="70">
        <f t="shared" si="21"/>
        <v>0.24129324798049084</v>
      </c>
      <c r="V25" s="43">
        <f t="shared" si="21"/>
        <v>0.77770944451843804</v>
      </c>
      <c r="W25" s="70">
        <f t="shared" si="21"/>
        <v>0.24129324798049084</v>
      </c>
      <c r="X25" s="43">
        <f t="shared" si="21"/>
        <v>0.36595255206072236</v>
      </c>
      <c r="Y25" s="70">
        <f t="shared" si="21"/>
        <v>0.38602208667910848</v>
      </c>
      <c r="Z25" s="43">
        <f t="shared" si="21"/>
        <v>7.4135040390184426E-2</v>
      </c>
      <c r="AA25" s="70">
        <f t="shared" si="21"/>
        <v>0</v>
      </c>
      <c r="AB25" s="43">
        <f t="shared" si="21"/>
        <v>9.5513895239546839E-3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scale="2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AD3EA-4BF1-4F8D-B6FA-FED406F1DC99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5" width="7.109375" style="1" customWidth="1"/>
    <col min="16" max="16" width="14.6640625" style="1" bestFit="1" customWidth="1"/>
    <col min="17" max="17" width="14.109375" style="1" bestFit="1" customWidth="1"/>
    <col min="18" max="18" width="14.6640625" style="1" bestFit="1" customWidth="1"/>
    <col min="19" max="19" width="14.109375" style="1" bestFit="1" customWidth="1"/>
    <col min="20" max="20" width="14.6640625" style="1" bestFit="1" customWidth="1"/>
    <col min="21" max="21" width="14.109375" style="1" bestFit="1" customWidth="1"/>
    <col min="22" max="22" width="14.6640625" style="1" bestFit="1" customWidth="1"/>
    <col min="23" max="23" width="14.109375" style="1" bestFit="1" customWidth="1"/>
    <col min="24" max="24" width="14.6640625" style="1" bestFit="1" customWidth="1"/>
    <col min="25" max="25" width="14.109375" style="1" bestFit="1" customWidth="1"/>
    <col min="26" max="26" width="14.6640625" style="1" bestFit="1" customWidth="1"/>
    <col min="27" max="32" width="7.109375" style="1" customWidth="1"/>
    <col min="33" max="33" width="11.33203125" style="2" customWidth="1"/>
    <col min="34" max="34" width="19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62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51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4.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4.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40.67</v>
      </c>
      <c r="G9" s="20">
        <f t="shared" ref="G9:G17" si="3">E9*F9</f>
        <v>38.755748456790123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53575.94666666667</v>
      </c>
      <c r="Q9" s="15"/>
      <c r="R9" s="13">
        <f>G9*16*86.4</f>
        <v>53575.94666666667</v>
      </c>
      <c r="S9" s="15"/>
      <c r="T9" s="13">
        <f>G9*16*86.4</f>
        <v>53575.94666666667</v>
      </c>
      <c r="U9" s="15"/>
      <c r="V9" s="13">
        <f>G9*16*86.4</f>
        <v>53575.94666666667</v>
      </c>
      <c r="W9" s="15"/>
      <c r="X9" s="13">
        <f>G9*16*86.4</f>
        <v>53575.94666666667</v>
      </c>
      <c r="Y9" s="15"/>
      <c r="Z9" s="16"/>
      <c r="AA9" s="15"/>
      <c r="AB9" s="16"/>
      <c r="AC9" s="15"/>
      <c r="AD9" s="25"/>
      <c r="AE9" s="12"/>
      <c r="AF9" s="17"/>
      <c r="AG9" s="18">
        <f>F9*H9</f>
        <v>203.35000000000002</v>
      </c>
      <c r="AH9" s="62">
        <f>I9+J9+K9+L9+M9+N9+O9+P9+Q9+R9+S9+T9+U9+V9+W9+X9+Y9+Z9+AA9+AB9+AC9+AD9+AE9+AF9</f>
        <v>267879.73333333334</v>
      </c>
    </row>
    <row r="10" spans="1:34" ht="34.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3</v>
      </c>
      <c r="I10" s="19"/>
      <c r="J10" s="4"/>
      <c r="K10" s="3"/>
      <c r="L10" s="4"/>
      <c r="M10" s="15"/>
      <c r="N10" s="13">
        <f>G10*16*86.4</f>
        <v>0</v>
      </c>
      <c r="O10" s="15"/>
      <c r="P10" s="16"/>
      <c r="Q10" s="14">
        <f>G10*15*86.4</f>
        <v>0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0</v>
      </c>
      <c r="AC10" s="15"/>
      <c r="AD10" s="25"/>
      <c r="AE10" s="12"/>
      <c r="AF10" s="17"/>
      <c r="AG10" s="18">
        <f t="shared" ref="AG10:AG16" si="5">F10*H10</f>
        <v>0</v>
      </c>
      <c r="AH10" s="62">
        <f t="shared" ref="AH10:AH17" si="6">I10+J10+K10+L10+M10+N10+O10+P10+Q10+R10+S10+T10+U10+V10+W10+X10+Y10+Z10+AA10+AB10+AC10+AD10+AE10+AF10</f>
        <v>0</v>
      </c>
    </row>
    <row r="11" spans="1:34" ht="34.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4.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124.31</v>
      </c>
      <c r="G12" s="20">
        <f t="shared" si="3"/>
        <v>135.34059413580246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175401.41</v>
      </c>
      <c r="R12" s="16"/>
      <c r="S12" s="14">
        <f>G12*15*86.4</f>
        <v>175401.41</v>
      </c>
      <c r="T12" s="16"/>
      <c r="U12" s="14">
        <f>G12*15*86.4</f>
        <v>175401.41</v>
      </c>
      <c r="V12" s="16"/>
      <c r="W12" s="14">
        <f>G12*15*86.4</f>
        <v>175401.41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497.24</v>
      </c>
      <c r="AH12" s="62">
        <f t="shared" si="6"/>
        <v>701605.64</v>
      </c>
    </row>
    <row r="13" spans="1:34" ht="34.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152.91</v>
      </c>
      <c r="G13" s="20">
        <f t="shared" si="3"/>
        <v>145.71284722222222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201433.44</v>
      </c>
      <c r="Q13" s="15"/>
      <c r="R13" s="13">
        <f>G13*16*86.4</f>
        <v>201433.44</v>
      </c>
      <c r="S13" s="15"/>
      <c r="T13" s="13">
        <f>G13*16*86.4</f>
        <v>201433.44</v>
      </c>
      <c r="U13" s="15"/>
      <c r="V13" s="13">
        <f>G13*16*86.4</f>
        <v>201433.44</v>
      </c>
      <c r="W13" s="15"/>
      <c r="X13" s="16"/>
      <c r="Y13" s="14">
        <f>G13*15*86.4</f>
        <v>188843.85000000003</v>
      </c>
      <c r="Z13" s="16"/>
      <c r="AA13" s="15"/>
      <c r="AB13" s="16"/>
      <c r="AC13" s="15"/>
      <c r="AD13" s="25"/>
      <c r="AE13" s="12"/>
      <c r="AF13" s="17"/>
      <c r="AG13" s="18">
        <f t="shared" si="5"/>
        <v>764.55</v>
      </c>
      <c r="AH13" s="62">
        <f t="shared" si="6"/>
        <v>994577.6100000001</v>
      </c>
    </row>
    <row r="14" spans="1:34" ht="34.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4.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6.5</v>
      </c>
      <c r="G15" s="20">
        <f t="shared" si="3"/>
        <v>7.0767746913580245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9171.5</v>
      </c>
      <c r="R15" s="16"/>
      <c r="S15" s="14">
        <f>G15*15*86.4</f>
        <v>9171.5</v>
      </c>
      <c r="T15" s="16"/>
      <c r="U15" s="14">
        <f>G15*15*86.4</f>
        <v>9171.5</v>
      </c>
      <c r="V15" s="16"/>
      <c r="W15" s="14">
        <f>G15*15*86.4</f>
        <v>9171.5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26</v>
      </c>
      <c r="AH15" s="62">
        <f t="shared" si="6"/>
        <v>36686</v>
      </c>
    </row>
    <row r="16" spans="1:34" ht="34.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47.56</v>
      </c>
      <c r="G16" s="20">
        <f t="shared" si="3"/>
        <v>51.780216049382716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71580.970666666675</v>
      </c>
      <c r="Q16" s="15"/>
      <c r="R16" s="13">
        <f>G16*16*86.4</f>
        <v>71580.970666666675</v>
      </c>
      <c r="S16" s="15"/>
      <c r="T16" s="13">
        <f>G16*16*86.4</f>
        <v>71580.970666666675</v>
      </c>
      <c r="U16" s="15"/>
      <c r="V16" s="13">
        <f>G16*16*86.4</f>
        <v>71580.970666666675</v>
      </c>
      <c r="W16" s="15"/>
      <c r="X16" s="13">
        <f>G16*16*86.4</f>
        <v>71580.970666666675</v>
      </c>
      <c r="Y16" s="15"/>
      <c r="Z16" s="13">
        <f>G16*16*86.4</f>
        <v>71580.970666666675</v>
      </c>
      <c r="AA16" s="15"/>
      <c r="AB16" s="16"/>
      <c r="AC16" s="15"/>
      <c r="AD16" s="25"/>
      <c r="AE16" s="12"/>
      <c r="AF16" s="17"/>
      <c r="AG16" s="18">
        <f t="shared" si="5"/>
        <v>285.36</v>
      </c>
      <c r="AH16" s="62">
        <f t="shared" si="6"/>
        <v>429485.82400000008</v>
      </c>
    </row>
    <row r="17" spans="1:34" ht="34.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0.14000000000000001</v>
      </c>
      <c r="G17" s="47">
        <f t="shared" si="3"/>
        <v>0.15242283950617286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197.54000000000005</v>
      </c>
      <c r="R17" s="54"/>
      <c r="S17" s="55">
        <f>G17*15*86.4</f>
        <v>197.54000000000005</v>
      </c>
      <c r="T17" s="54"/>
      <c r="U17" s="55">
        <f>G17*15*86.4</f>
        <v>197.54000000000005</v>
      </c>
      <c r="V17" s="54"/>
      <c r="W17" s="55">
        <f>G17*15*86.4</f>
        <v>197.54000000000005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0.56000000000000005</v>
      </c>
      <c r="AH17" s="63">
        <f t="shared" si="6"/>
        <v>790.1600000000002</v>
      </c>
    </row>
    <row r="18" spans="1:34" ht="34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0</v>
      </c>
      <c r="O18" s="65">
        <f t="shared" si="7"/>
        <v>0</v>
      </c>
      <c r="P18" s="64">
        <f t="shared" si="7"/>
        <v>326590.35733333335</v>
      </c>
      <c r="Q18" s="65">
        <f t="shared" si="7"/>
        <v>184770.45</v>
      </c>
      <c r="R18" s="64">
        <f t="shared" si="7"/>
        <v>326590.35733333335</v>
      </c>
      <c r="S18" s="65">
        <f t="shared" si="7"/>
        <v>184770.45</v>
      </c>
      <c r="T18" s="64">
        <f t="shared" si="7"/>
        <v>326590.35733333335</v>
      </c>
      <c r="U18" s="65">
        <f t="shared" si="7"/>
        <v>184770.45</v>
      </c>
      <c r="V18" s="64">
        <f t="shared" si="7"/>
        <v>326590.35733333335</v>
      </c>
      <c r="W18" s="65">
        <f t="shared" si="7"/>
        <v>184770.45</v>
      </c>
      <c r="X18" s="64">
        <f t="shared" si="7"/>
        <v>125156.91733333335</v>
      </c>
      <c r="Y18" s="65">
        <f t="shared" si="7"/>
        <v>188843.85000000003</v>
      </c>
      <c r="Z18" s="64">
        <f t="shared" si="7"/>
        <v>71580.970666666675</v>
      </c>
      <c r="AA18" s="65">
        <f t="shared" si="7"/>
        <v>0</v>
      </c>
      <c r="AB18" s="64">
        <f t="shared" si="7"/>
        <v>0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1777.06</v>
      </c>
      <c r="AH18" s="64">
        <f>I18+J18+K18+L18+M18+N18+O18+P18+Q18+R18+S18+T18+U18+V18+W18+X18+Y18+Z18+AA18+AB18+AC18+AD18+AE18+AF18</f>
        <v>2431024.9673333336</v>
      </c>
    </row>
    <row r="19" spans="1:34" ht="34.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4.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4.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4.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4.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4.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571506.69314877526</v>
      </c>
      <c r="Q24" s="5">
        <f t="shared" si="20"/>
        <v>323333.33333333337</v>
      </c>
      <c r="R24" s="6">
        <f t="shared" si="20"/>
        <v>571506.69314877526</v>
      </c>
      <c r="S24" s="5">
        <f t="shared" si="20"/>
        <v>323333.33333333337</v>
      </c>
      <c r="T24" s="6">
        <f t="shared" si="20"/>
        <v>571506.69314877526</v>
      </c>
      <c r="U24" s="5">
        <f t="shared" si="20"/>
        <v>323333.33333333337</v>
      </c>
      <c r="V24" s="6">
        <f t="shared" si="20"/>
        <v>571506.69314877526</v>
      </c>
      <c r="W24" s="5">
        <f t="shared" si="20"/>
        <v>323333.33333333337</v>
      </c>
      <c r="X24" s="6">
        <f t="shared" si="20"/>
        <v>219014.47591382236</v>
      </c>
      <c r="Y24" s="5">
        <f t="shared" si="20"/>
        <v>330461.45365776843</v>
      </c>
      <c r="Z24" s="6">
        <f t="shared" si="20"/>
        <v>125260.90534979427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4254096.9408498202</v>
      </c>
    </row>
    <row r="25" spans="1:34" ht="34.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0</v>
      </c>
      <c r="O25" s="70">
        <f t="shared" si="21"/>
        <v>0</v>
      </c>
      <c r="P25" s="43">
        <f t="shared" si="21"/>
        <v>0.44097738668886982</v>
      </c>
      <c r="Q25" s="70">
        <f t="shared" si="21"/>
        <v>0.24948559670781895</v>
      </c>
      <c r="R25" s="43">
        <f t="shared" si="21"/>
        <v>0.44097738668886982</v>
      </c>
      <c r="S25" s="70">
        <f t="shared" si="21"/>
        <v>0.24948559670781895</v>
      </c>
      <c r="T25" s="43">
        <f t="shared" si="21"/>
        <v>0.44097738668886982</v>
      </c>
      <c r="U25" s="70">
        <f t="shared" si="21"/>
        <v>0.24948559670781895</v>
      </c>
      <c r="V25" s="43">
        <f t="shared" si="21"/>
        <v>0.44097738668886982</v>
      </c>
      <c r="W25" s="70">
        <f t="shared" si="21"/>
        <v>0.24948559670781895</v>
      </c>
      <c r="X25" s="43">
        <f t="shared" si="21"/>
        <v>0.1689926511680728</v>
      </c>
      <c r="Y25" s="70">
        <f t="shared" si="21"/>
        <v>0.25498568955074724</v>
      </c>
      <c r="Z25" s="43">
        <f t="shared" si="21"/>
        <v>9.6651933140273358E-2</v>
      </c>
      <c r="AA25" s="70">
        <f t="shared" si="21"/>
        <v>0</v>
      </c>
      <c r="AB25" s="43">
        <f t="shared" si="21"/>
        <v>0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EADC-033A-44F4-8D00-C633E551AE4A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4" width="7.109375" style="1" customWidth="1"/>
    <col min="15" max="15" width="11.109375" style="1" bestFit="1" customWidth="1"/>
    <col min="16" max="16" width="13.6640625" style="1" bestFit="1" customWidth="1"/>
    <col min="17" max="17" width="14.6640625" style="1" bestFit="1" customWidth="1"/>
    <col min="18" max="18" width="13.6640625" style="1" bestFit="1" customWidth="1"/>
    <col min="19" max="19" width="14.6640625" style="1" bestFit="1" customWidth="1"/>
    <col min="20" max="20" width="13.6640625" style="1" bestFit="1" customWidth="1"/>
    <col min="21" max="21" width="14.6640625" style="1" bestFit="1" customWidth="1"/>
    <col min="22" max="22" width="13.6640625" style="1" bestFit="1" customWidth="1"/>
    <col min="23" max="23" width="14.6640625" style="1" bestFit="1" customWidth="1"/>
    <col min="24" max="24" width="13" style="1" bestFit="1" customWidth="1"/>
    <col min="25" max="25" width="14.6640625" style="1" bestFit="1" customWidth="1"/>
    <col min="26" max="32" width="7.109375" style="1" customWidth="1"/>
    <col min="33" max="33" width="11.33203125" style="2" customWidth="1"/>
    <col min="34" max="34" width="17.33203125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3.7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3.7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43.23</v>
      </c>
      <c r="G9" s="20">
        <f t="shared" ref="G9:G17" si="3">E9*F9</f>
        <v>41.195254629629623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56948.319999999992</v>
      </c>
      <c r="Q9" s="15"/>
      <c r="R9" s="13">
        <f>G9*16*86.4</f>
        <v>56948.319999999992</v>
      </c>
      <c r="S9" s="15"/>
      <c r="T9" s="13">
        <f>G9*16*86.4</f>
        <v>56948.319999999992</v>
      </c>
      <c r="U9" s="15"/>
      <c r="V9" s="13">
        <f>G9*16*86.4</f>
        <v>56948.319999999992</v>
      </c>
      <c r="W9" s="15"/>
      <c r="X9" s="13">
        <f>G9*16*86.4</f>
        <v>56948.319999999992</v>
      </c>
      <c r="Y9" s="15"/>
      <c r="Z9" s="16"/>
      <c r="AA9" s="15"/>
      <c r="AB9" s="16"/>
      <c r="AC9" s="15"/>
      <c r="AD9" s="25"/>
      <c r="AE9" s="12"/>
      <c r="AF9" s="17"/>
      <c r="AG9" s="18">
        <f>F9*H9</f>
        <v>216.14999999999998</v>
      </c>
      <c r="AH9" s="62">
        <f>I9+J9+K9+L9+M9+N9+O9+P9+Q9+R9+S9+T9+U9+V9+W9+X9+Y9+Z9+AA9+AB9+AC9+AD9+AE9+AF9</f>
        <v>284741.59999999998</v>
      </c>
    </row>
    <row r="10" spans="1:34" ht="33.7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3</v>
      </c>
      <c r="I10" s="19"/>
      <c r="J10" s="4"/>
      <c r="K10" s="3"/>
      <c r="L10" s="4"/>
      <c r="M10" s="15"/>
      <c r="N10" s="13">
        <f>G10*16*86.4</f>
        <v>0</v>
      </c>
      <c r="O10" s="15"/>
      <c r="P10" s="16"/>
      <c r="Q10" s="14">
        <f>G10*15*86.4</f>
        <v>0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0</v>
      </c>
      <c r="AC10" s="15"/>
      <c r="AD10" s="25"/>
      <c r="AE10" s="12"/>
      <c r="AF10" s="17"/>
      <c r="AG10" s="18">
        <f t="shared" ref="AG10:AG16" si="5">F10*H10</f>
        <v>0</v>
      </c>
      <c r="AH10" s="62">
        <f t="shared" ref="AH10:AH17" si="6">I10+J10+K10+L10+M10+N10+O10+P10+Q10+R10+S10+T10+U10+V10+W10+X10+Y10+Z10+AA10+AB10+AC10+AD10+AE10+AF10</f>
        <v>0</v>
      </c>
    </row>
    <row r="11" spans="1:34" ht="33.7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3.7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184.32</v>
      </c>
      <c r="G12" s="20">
        <f t="shared" si="3"/>
        <v>200.67555555555555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260075.52000000002</v>
      </c>
      <c r="R12" s="16"/>
      <c r="S12" s="14">
        <f>G12*15*86.4</f>
        <v>260075.52000000002</v>
      </c>
      <c r="T12" s="16"/>
      <c r="U12" s="14">
        <f>G12*15*86.4</f>
        <v>260075.52000000002</v>
      </c>
      <c r="V12" s="16"/>
      <c r="W12" s="14">
        <f>G12*15*86.4</f>
        <v>260075.52000000002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737.28</v>
      </c>
      <c r="AH12" s="62">
        <f t="shared" si="6"/>
        <v>1040302.0800000001</v>
      </c>
    </row>
    <row r="13" spans="1:34" ht="33.7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196.74</v>
      </c>
      <c r="G13" s="20">
        <f t="shared" si="3"/>
        <v>187.47986111111112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259172.16000000003</v>
      </c>
      <c r="Q13" s="15"/>
      <c r="R13" s="13">
        <f>G13*16*86.4</f>
        <v>259172.16000000003</v>
      </c>
      <c r="S13" s="15"/>
      <c r="T13" s="13">
        <f>G13*16*86.4</f>
        <v>259172.16000000003</v>
      </c>
      <c r="U13" s="15"/>
      <c r="V13" s="13">
        <f>G13*16*86.4</f>
        <v>259172.16000000003</v>
      </c>
      <c r="W13" s="15"/>
      <c r="X13" s="16"/>
      <c r="Y13" s="14">
        <f>G13*15*86.4</f>
        <v>242973.90000000005</v>
      </c>
      <c r="Z13" s="16"/>
      <c r="AA13" s="15"/>
      <c r="AB13" s="16"/>
      <c r="AC13" s="15"/>
      <c r="AD13" s="25"/>
      <c r="AE13" s="12"/>
      <c r="AF13" s="17"/>
      <c r="AG13" s="18">
        <f t="shared" si="5"/>
        <v>983.7</v>
      </c>
      <c r="AH13" s="62">
        <f t="shared" si="6"/>
        <v>1279662.5400000003</v>
      </c>
    </row>
    <row r="14" spans="1:34" ht="33.7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3.7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0</v>
      </c>
      <c r="G15" s="20">
        <f t="shared" si="3"/>
        <v>0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0</v>
      </c>
      <c r="R15" s="16"/>
      <c r="S15" s="14">
        <f>G15*15*86.4</f>
        <v>0</v>
      </c>
      <c r="T15" s="16"/>
      <c r="U15" s="14">
        <f>G15*15*86.4</f>
        <v>0</v>
      </c>
      <c r="V15" s="16"/>
      <c r="W15" s="14">
        <f>G15*15*86.4</f>
        <v>0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0</v>
      </c>
      <c r="AH15" s="62">
        <f t="shared" si="6"/>
        <v>0</v>
      </c>
    </row>
    <row r="16" spans="1:34" ht="33.7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0</v>
      </c>
      <c r="G16" s="20">
        <f t="shared" si="3"/>
        <v>0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0</v>
      </c>
      <c r="Q16" s="15"/>
      <c r="R16" s="13">
        <f>G16*16*86.4</f>
        <v>0</v>
      </c>
      <c r="S16" s="15"/>
      <c r="T16" s="13">
        <f>G16*16*86.4</f>
        <v>0</v>
      </c>
      <c r="U16" s="15"/>
      <c r="V16" s="13">
        <f>G16*16*86.4</f>
        <v>0</v>
      </c>
      <c r="W16" s="15"/>
      <c r="X16" s="13">
        <f>G16*16*86.4</f>
        <v>0</v>
      </c>
      <c r="Y16" s="15"/>
      <c r="Z16" s="13">
        <f>G16*16*86.4</f>
        <v>0</v>
      </c>
      <c r="AA16" s="15"/>
      <c r="AB16" s="16"/>
      <c r="AC16" s="15"/>
      <c r="AD16" s="25"/>
      <c r="AE16" s="12"/>
      <c r="AF16" s="17"/>
      <c r="AG16" s="18">
        <f t="shared" si="5"/>
        <v>0</v>
      </c>
      <c r="AH16" s="62">
        <f t="shared" si="6"/>
        <v>0</v>
      </c>
    </row>
    <row r="17" spans="1:34" ht="33.7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3.7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0</v>
      </c>
      <c r="O18" s="65">
        <f t="shared" si="7"/>
        <v>0</v>
      </c>
      <c r="P18" s="64">
        <f t="shared" si="7"/>
        <v>316120.48000000004</v>
      </c>
      <c r="Q18" s="65">
        <f t="shared" si="7"/>
        <v>260075.52000000002</v>
      </c>
      <c r="R18" s="64">
        <f t="shared" si="7"/>
        <v>316120.48000000004</v>
      </c>
      <c r="S18" s="65">
        <f t="shared" si="7"/>
        <v>260075.52000000002</v>
      </c>
      <c r="T18" s="64">
        <f t="shared" si="7"/>
        <v>316120.48000000004</v>
      </c>
      <c r="U18" s="65">
        <f t="shared" si="7"/>
        <v>260075.52000000002</v>
      </c>
      <c r="V18" s="64">
        <f t="shared" si="7"/>
        <v>316120.48000000004</v>
      </c>
      <c r="W18" s="65">
        <f t="shared" si="7"/>
        <v>260075.52000000002</v>
      </c>
      <c r="X18" s="64">
        <f t="shared" si="7"/>
        <v>56948.319999999992</v>
      </c>
      <c r="Y18" s="65">
        <f t="shared" si="7"/>
        <v>242973.90000000005</v>
      </c>
      <c r="Z18" s="64">
        <f t="shared" si="7"/>
        <v>0</v>
      </c>
      <c r="AA18" s="65">
        <f t="shared" si="7"/>
        <v>0</v>
      </c>
      <c r="AB18" s="64">
        <f t="shared" si="7"/>
        <v>0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1937.13</v>
      </c>
      <c r="AH18" s="64">
        <f>I18+J18+K18+L18+M18+N18+O18+P18+Q18+R18+S18+T18+U18+V18+W18+X18+Y18+Z18+AA18+AB18+AC18+AD18+AE18+AF18</f>
        <v>2604706.2199999997</v>
      </c>
    </row>
    <row r="19" spans="1:34" ht="33.7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3.7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3.7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3.7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3.7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3.7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553185.25518194796</v>
      </c>
      <c r="Q24" s="5">
        <f t="shared" si="20"/>
        <v>455111.11111111118</v>
      </c>
      <c r="R24" s="6">
        <f t="shared" si="20"/>
        <v>553185.25518194796</v>
      </c>
      <c r="S24" s="5">
        <f t="shared" si="20"/>
        <v>455111.11111111118</v>
      </c>
      <c r="T24" s="6">
        <f t="shared" si="20"/>
        <v>553185.25518194796</v>
      </c>
      <c r="U24" s="5">
        <f t="shared" si="20"/>
        <v>455111.11111111118</v>
      </c>
      <c r="V24" s="6">
        <f t="shared" si="20"/>
        <v>553185.25518194796</v>
      </c>
      <c r="W24" s="5">
        <f t="shared" si="20"/>
        <v>455111.11111111118</v>
      </c>
      <c r="X24" s="6">
        <f t="shared" si="20"/>
        <v>99654.950958518166</v>
      </c>
      <c r="Y24" s="5">
        <f t="shared" si="20"/>
        <v>425184.66020946548</v>
      </c>
      <c r="Z24" s="6">
        <f t="shared" si="20"/>
        <v>0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4558025.0763402199</v>
      </c>
    </row>
    <row r="25" spans="1:34" ht="33.7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0</v>
      </c>
      <c r="O25" s="70">
        <f t="shared" si="21"/>
        <v>0</v>
      </c>
      <c r="P25" s="43">
        <f t="shared" si="21"/>
        <v>0.42684047467742897</v>
      </c>
      <c r="Q25" s="70">
        <f t="shared" si="21"/>
        <v>0.35116598079561046</v>
      </c>
      <c r="R25" s="43">
        <f t="shared" si="21"/>
        <v>0.42684047467742897</v>
      </c>
      <c r="S25" s="70">
        <f t="shared" si="21"/>
        <v>0.35116598079561046</v>
      </c>
      <c r="T25" s="43">
        <f t="shared" si="21"/>
        <v>0.42684047467742897</v>
      </c>
      <c r="U25" s="70">
        <f t="shared" si="21"/>
        <v>0.35116598079561046</v>
      </c>
      <c r="V25" s="43">
        <f t="shared" si="21"/>
        <v>0.42684047467742897</v>
      </c>
      <c r="W25" s="70">
        <f t="shared" si="21"/>
        <v>0.35116598079561046</v>
      </c>
      <c r="X25" s="43">
        <f t="shared" si="21"/>
        <v>7.6894252282807232E-2</v>
      </c>
      <c r="Y25" s="70">
        <f t="shared" si="21"/>
        <v>0.32807458349495794</v>
      </c>
      <c r="Z25" s="43">
        <f t="shared" si="21"/>
        <v>0</v>
      </c>
      <c r="AA25" s="70">
        <f t="shared" si="21"/>
        <v>0</v>
      </c>
      <c r="AB25" s="43">
        <f t="shared" si="21"/>
        <v>0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paperSize="9" scale="3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C8072-2D0F-4005-A7B9-1D3F892F090E}">
  <dimension ref="A1:AH25"/>
  <sheetViews>
    <sheetView view="pageBreakPreview" zoomScale="60" zoomScaleNormal="100" workbookViewId="0">
      <selection sqref="A1:XFD1"/>
    </sheetView>
  </sheetViews>
  <sheetFormatPr defaultColWidth="9.109375" defaultRowHeight="14.4" x14ac:dyDescent="0.3"/>
  <cols>
    <col min="1" max="1" width="4.5546875" style="1" customWidth="1"/>
    <col min="2" max="2" width="32" style="1" customWidth="1"/>
    <col min="3" max="5" width="9.109375" style="1"/>
    <col min="6" max="6" width="10.5546875" style="1" customWidth="1"/>
    <col min="7" max="7" width="9.109375" style="1"/>
    <col min="8" max="8" width="13.5546875" style="1" customWidth="1"/>
    <col min="9" max="12" width="7.109375" style="2" customWidth="1"/>
    <col min="13" max="14" width="7.109375" style="1" customWidth="1"/>
    <col min="15" max="15" width="11.109375" style="1" bestFit="1" customWidth="1"/>
    <col min="16" max="24" width="14.6640625" style="1" bestFit="1" customWidth="1"/>
    <col min="25" max="25" width="13" style="1" bestFit="1" customWidth="1"/>
    <col min="26" max="26" width="14.6640625" style="1" bestFit="1" customWidth="1"/>
    <col min="27" max="32" width="7.109375" style="1" customWidth="1"/>
    <col min="33" max="33" width="11.33203125" style="2" customWidth="1"/>
    <col min="34" max="34" width="20.44140625" style="2" customWidth="1"/>
    <col min="35" max="16384" width="9.109375" style="1"/>
  </cols>
  <sheetData>
    <row r="1" spans="1:34" ht="48" customHeight="1" thickBot="1" x14ac:dyDescent="0.45">
      <c r="A1" s="96" t="s">
        <v>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4" ht="22.5" customHeight="1" x14ac:dyDescent="0.4">
      <c r="A2" s="75" t="s">
        <v>64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7"/>
    </row>
    <row r="3" spans="1:34" ht="22.5" customHeight="1" x14ac:dyDescent="0.3">
      <c r="A3" s="78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80"/>
    </row>
    <row r="4" spans="1:34" ht="22.5" customHeight="1" thickBot="1" x14ac:dyDescent="0.35">
      <c r="A4" s="81" t="s">
        <v>56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3"/>
    </row>
    <row r="5" spans="1:34" ht="45" customHeight="1" thickBot="1" x14ac:dyDescent="0.35">
      <c r="A5" s="84" t="s">
        <v>1</v>
      </c>
      <c r="B5" s="86" t="s">
        <v>2</v>
      </c>
      <c r="C5" s="86" t="s">
        <v>3</v>
      </c>
      <c r="D5" s="89" t="s">
        <v>26</v>
      </c>
      <c r="E5" s="89" t="s">
        <v>27</v>
      </c>
      <c r="F5" s="89" t="s">
        <v>28</v>
      </c>
      <c r="G5" s="89" t="s">
        <v>29</v>
      </c>
      <c r="H5" s="89" t="s">
        <v>38</v>
      </c>
      <c r="I5" s="91" t="s">
        <v>40</v>
      </c>
      <c r="J5" s="92"/>
      <c r="K5" s="91" t="s">
        <v>39</v>
      </c>
      <c r="L5" s="93"/>
      <c r="M5" s="73" t="s">
        <v>4</v>
      </c>
      <c r="N5" s="74"/>
      <c r="O5" s="73" t="s">
        <v>5</v>
      </c>
      <c r="P5" s="74"/>
      <c r="Q5" s="73" t="s">
        <v>6</v>
      </c>
      <c r="R5" s="74"/>
      <c r="S5" s="73" t="s">
        <v>7</v>
      </c>
      <c r="T5" s="74"/>
      <c r="U5" s="73" t="s">
        <v>8</v>
      </c>
      <c r="V5" s="74"/>
      <c r="W5" s="73" t="s">
        <v>9</v>
      </c>
      <c r="X5" s="74"/>
      <c r="Y5" s="73" t="s">
        <v>10</v>
      </c>
      <c r="Z5" s="74"/>
      <c r="AA5" s="73" t="s">
        <v>11</v>
      </c>
      <c r="AB5" s="74"/>
      <c r="AC5" s="73" t="s">
        <v>41</v>
      </c>
      <c r="AD5" s="74"/>
      <c r="AE5" s="73" t="s">
        <v>12</v>
      </c>
      <c r="AF5" s="74"/>
      <c r="AG5" s="94" t="s">
        <v>42</v>
      </c>
      <c r="AH5" s="95"/>
    </row>
    <row r="6" spans="1:34" ht="37.5" customHeight="1" thickBot="1" x14ac:dyDescent="0.35">
      <c r="A6" s="85"/>
      <c r="B6" s="87"/>
      <c r="C6" s="88"/>
      <c r="D6" s="88"/>
      <c r="E6" s="88"/>
      <c r="F6" s="90"/>
      <c r="G6" s="88"/>
      <c r="H6" s="90"/>
      <c r="I6" s="26" t="s">
        <v>13</v>
      </c>
      <c r="J6" s="27" t="s">
        <v>14</v>
      </c>
      <c r="K6" s="26" t="s">
        <v>13</v>
      </c>
      <c r="L6" s="28" t="s">
        <v>14</v>
      </c>
      <c r="M6" s="26" t="s">
        <v>13</v>
      </c>
      <c r="N6" s="27" t="s">
        <v>14</v>
      </c>
      <c r="O6" s="26" t="s">
        <v>13</v>
      </c>
      <c r="P6" s="27" t="s">
        <v>15</v>
      </c>
      <c r="Q6" s="26" t="s">
        <v>13</v>
      </c>
      <c r="R6" s="32" t="s">
        <v>14</v>
      </c>
      <c r="S6" s="26" t="s">
        <v>13</v>
      </c>
      <c r="T6" s="27" t="s">
        <v>15</v>
      </c>
      <c r="U6" s="26" t="s">
        <v>13</v>
      </c>
      <c r="V6" s="27" t="s">
        <v>14</v>
      </c>
      <c r="W6" s="26" t="s">
        <v>13</v>
      </c>
      <c r="X6" s="27" t="s">
        <v>14</v>
      </c>
      <c r="Y6" s="26" t="s">
        <v>13</v>
      </c>
      <c r="Z6" s="27" t="s">
        <v>15</v>
      </c>
      <c r="AA6" s="26" t="s">
        <v>13</v>
      </c>
      <c r="AB6" s="27" t="s">
        <v>14</v>
      </c>
      <c r="AC6" s="26" t="s">
        <v>13</v>
      </c>
      <c r="AD6" s="27" t="s">
        <v>15</v>
      </c>
      <c r="AE6" s="26" t="s">
        <v>13</v>
      </c>
      <c r="AF6" s="27" t="s">
        <v>14</v>
      </c>
      <c r="AG6" s="60" t="s">
        <v>43</v>
      </c>
      <c r="AH6" s="60" t="s">
        <v>44</v>
      </c>
    </row>
    <row r="7" spans="1:34" ht="15" thickBot="1" x14ac:dyDescent="0.35">
      <c r="A7" s="11">
        <v>1</v>
      </c>
      <c r="B7" s="11">
        <f>A7+1</f>
        <v>2</v>
      </c>
      <c r="C7" s="11">
        <f t="shared" ref="C7:AH7" si="0">B7+1</f>
        <v>3</v>
      </c>
      <c r="D7" s="11">
        <f t="shared" si="0"/>
        <v>4</v>
      </c>
      <c r="E7" s="11">
        <f t="shared" si="0"/>
        <v>5</v>
      </c>
      <c r="F7" s="11">
        <f t="shared" si="0"/>
        <v>6</v>
      </c>
      <c r="G7" s="11">
        <f t="shared" si="0"/>
        <v>7</v>
      </c>
      <c r="H7" s="11">
        <f t="shared" si="0"/>
        <v>8</v>
      </c>
      <c r="I7" s="11">
        <f t="shared" si="0"/>
        <v>9</v>
      </c>
      <c r="J7" s="11">
        <f t="shared" si="0"/>
        <v>10</v>
      </c>
      <c r="K7" s="11">
        <f t="shared" si="0"/>
        <v>11</v>
      </c>
      <c r="L7" s="11">
        <f t="shared" si="0"/>
        <v>12</v>
      </c>
      <c r="M7" s="11">
        <f t="shared" si="0"/>
        <v>13</v>
      </c>
      <c r="N7" s="11">
        <f t="shared" si="0"/>
        <v>14</v>
      </c>
      <c r="O7" s="11">
        <f t="shared" si="0"/>
        <v>15</v>
      </c>
      <c r="P7" s="11">
        <f t="shared" si="0"/>
        <v>16</v>
      </c>
      <c r="Q7" s="11">
        <f t="shared" si="0"/>
        <v>17</v>
      </c>
      <c r="R7" s="11">
        <f t="shared" si="0"/>
        <v>18</v>
      </c>
      <c r="S7" s="11">
        <f t="shared" si="0"/>
        <v>19</v>
      </c>
      <c r="T7" s="11">
        <f t="shared" si="0"/>
        <v>20</v>
      </c>
      <c r="U7" s="11">
        <f t="shared" si="0"/>
        <v>21</v>
      </c>
      <c r="V7" s="11">
        <f t="shared" si="0"/>
        <v>22</v>
      </c>
      <c r="W7" s="11">
        <f t="shared" si="0"/>
        <v>23</v>
      </c>
      <c r="X7" s="11">
        <f t="shared" si="0"/>
        <v>24</v>
      </c>
      <c r="Y7" s="11">
        <f t="shared" si="0"/>
        <v>25</v>
      </c>
      <c r="Z7" s="11">
        <f t="shared" si="0"/>
        <v>26</v>
      </c>
      <c r="AA7" s="11">
        <f t="shared" si="0"/>
        <v>27</v>
      </c>
      <c r="AB7" s="11">
        <f t="shared" si="0"/>
        <v>28</v>
      </c>
      <c r="AC7" s="11">
        <f t="shared" si="0"/>
        <v>29</v>
      </c>
      <c r="AD7" s="11">
        <f t="shared" si="0"/>
        <v>30</v>
      </c>
      <c r="AE7" s="11">
        <f t="shared" si="0"/>
        <v>31</v>
      </c>
      <c r="AF7" s="11">
        <f t="shared" si="0"/>
        <v>32</v>
      </c>
      <c r="AG7" s="11">
        <f t="shared" si="0"/>
        <v>33</v>
      </c>
      <c r="AH7" s="11">
        <f t="shared" si="0"/>
        <v>34</v>
      </c>
    </row>
    <row r="8" spans="1:34" ht="32.25" customHeight="1" x14ac:dyDescent="0.3">
      <c r="A8" s="44">
        <v>1</v>
      </c>
      <c r="B8" s="33" t="s">
        <v>16</v>
      </c>
      <c r="C8" s="34">
        <v>1235</v>
      </c>
      <c r="D8" s="34">
        <f>C8/86.4</f>
        <v>14.293981481481481</v>
      </c>
      <c r="E8" s="34">
        <f>D8/15</f>
        <v>0.95293209876543206</v>
      </c>
      <c r="F8" s="34">
        <v>0</v>
      </c>
      <c r="G8" s="34">
        <f>E8*F8</f>
        <v>0</v>
      </c>
      <c r="H8" s="34">
        <v>5</v>
      </c>
      <c r="I8" s="51"/>
      <c r="J8" s="36"/>
      <c r="K8" s="35"/>
      <c r="L8" s="36"/>
      <c r="M8" s="40"/>
      <c r="N8" s="38"/>
      <c r="O8" s="40"/>
      <c r="P8" s="41">
        <f>G8*16*86.4</f>
        <v>0</v>
      </c>
      <c r="Q8" s="39">
        <f>G8*15*86.4</f>
        <v>0</v>
      </c>
      <c r="R8" s="38"/>
      <c r="S8" s="40"/>
      <c r="T8" s="41">
        <f>G8*16*86.4</f>
        <v>0</v>
      </c>
      <c r="U8" s="40"/>
      <c r="V8" s="41">
        <f>G8*16*86.4</f>
        <v>0</v>
      </c>
      <c r="W8" s="40"/>
      <c r="X8" s="41">
        <f>G8*16*86.4</f>
        <v>0</v>
      </c>
      <c r="Y8" s="40"/>
      <c r="Z8" s="38"/>
      <c r="AA8" s="40"/>
      <c r="AB8" s="38"/>
      <c r="AC8" s="40"/>
      <c r="AD8" s="57"/>
      <c r="AE8" s="42"/>
      <c r="AF8" s="37"/>
      <c r="AG8" s="66">
        <f>F8*H8</f>
        <v>0</v>
      </c>
      <c r="AH8" s="61">
        <f>I8+J8+K8+L8+M8+N8+O8+P8+Q8+R8+S8+T8+U8+V8+W8+X8+Y8+Z8+AA8+AB8+AC8+AD8+AE8+AF8</f>
        <v>0</v>
      </c>
    </row>
    <row r="9" spans="1:34" ht="32.25" customHeight="1" x14ac:dyDescent="0.3">
      <c r="A9" s="31">
        <f>A8+1</f>
        <v>2</v>
      </c>
      <c r="B9" s="29" t="s">
        <v>17</v>
      </c>
      <c r="C9" s="20">
        <v>1235</v>
      </c>
      <c r="D9" s="20">
        <f t="shared" ref="D9:D17" si="1">C9/86.4</f>
        <v>14.293981481481481</v>
      </c>
      <c r="E9" s="20">
        <f t="shared" ref="E9:E17" si="2">D9/15</f>
        <v>0.95293209876543206</v>
      </c>
      <c r="F9" s="20">
        <v>35.83</v>
      </c>
      <c r="G9" s="20">
        <f t="shared" ref="G9:G17" si="3">E9*F9</f>
        <v>34.143557098765427</v>
      </c>
      <c r="H9" s="20">
        <v>5</v>
      </c>
      <c r="I9" s="19"/>
      <c r="J9" s="4"/>
      <c r="K9" s="3"/>
      <c r="L9" s="4"/>
      <c r="M9" s="15"/>
      <c r="N9" s="16"/>
      <c r="O9" s="15"/>
      <c r="P9" s="13">
        <f>G9*16*86.4</f>
        <v>47200.05333333333</v>
      </c>
      <c r="Q9" s="15"/>
      <c r="R9" s="13">
        <f>G9*16*86.4</f>
        <v>47200.05333333333</v>
      </c>
      <c r="S9" s="15"/>
      <c r="T9" s="13">
        <f>G9*16*86.4</f>
        <v>47200.05333333333</v>
      </c>
      <c r="U9" s="15"/>
      <c r="V9" s="13">
        <f>G9*16*86.4</f>
        <v>47200.05333333333</v>
      </c>
      <c r="W9" s="15"/>
      <c r="X9" s="13">
        <f>G9*16*86.4</f>
        <v>47200.05333333333</v>
      </c>
      <c r="Y9" s="15"/>
      <c r="Z9" s="16"/>
      <c r="AA9" s="15"/>
      <c r="AB9" s="16"/>
      <c r="AC9" s="15"/>
      <c r="AD9" s="25"/>
      <c r="AE9" s="12"/>
      <c r="AF9" s="17"/>
      <c r="AG9" s="18">
        <f>F9*H9</f>
        <v>179.14999999999998</v>
      </c>
      <c r="AH9" s="62">
        <f>I9+J9+K9+L9+M9+N9+O9+P9+Q9+R9+S9+T9+U9+V9+W9+X9+Y9+Z9+AA9+AB9+AC9+AD9+AE9+AF9</f>
        <v>236000.26666666666</v>
      </c>
    </row>
    <row r="10" spans="1:34" ht="32.25" customHeight="1" x14ac:dyDescent="0.3">
      <c r="A10" s="31">
        <f t="shared" ref="A10:A25" si="4">A9+1</f>
        <v>3</v>
      </c>
      <c r="B10" s="29" t="s">
        <v>18</v>
      </c>
      <c r="C10" s="20">
        <v>1411</v>
      </c>
      <c r="D10" s="20">
        <f t="shared" si="1"/>
        <v>16.331018518518519</v>
      </c>
      <c r="E10" s="20">
        <f t="shared" si="2"/>
        <v>1.0887345679012346</v>
      </c>
      <c r="F10" s="20">
        <v>0</v>
      </c>
      <c r="G10" s="20">
        <f t="shared" si="3"/>
        <v>0</v>
      </c>
      <c r="H10" s="20">
        <v>3</v>
      </c>
      <c r="I10" s="19"/>
      <c r="J10" s="4"/>
      <c r="K10" s="3"/>
      <c r="L10" s="4"/>
      <c r="M10" s="15"/>
      <c r="N10" s="13">
        <f>G10*16*86.4</f>
        <v>0</v>
      </c>
      <c r="O10" s="15"/>
      <c r="P10" s="16"/>
      <c r="Q10" s="14">
        <f>G10*15*86.4</f>
        <v>0</v>
      </c>
      <c r="R10" s="16"/>
      <c r="S10" s="15"/>
      <c r="T10" s="16"/>
      <c r="U10" s="15"/>
      <c r="V10" s="16"/>
      <c r="W10" s="15"/>
      <c r="X10" s="16"/>
      <c r="Y10" s="15"/>
      <c r="Z10" s="16"/>
      <c r="AA10" s="15"/>
      <c r="AB10" s="13">
        <f>G10*16*86.4</f>
        <v>0</v>
      </c>
      <c r="AC10" s="15"/>
      <c r="AD10" s="25"/>
      <c r="AE10" s="12"/>
      <c r="AF10" s="17"/>
      <c r="AG10" s="18">
        <f t="shared" ref="AG10:AG16" si="5">F10*H10</f>
        <v>0</v>
      </c>
      <c r="AH10" s="62">
        <f t="shared" ref="AH10:AH17" si="6">I10+J10+K10+L10+M10+N10+O10+P10+Q10+R10+S10+T10+U10+V10+W10+X10+Y10+Z10+AA10+AB10+AC10+AD10+AE10+AF10</f>
        <v>0</v>
      </c>
    </row>
    <row r="11" spans="1:34" ht="32.25" customHeight="1" x14ac:dyDescent="0.3">
      <c r="A11" s="31">
        <f t="shared" si="4"/>
        <v>4</v>
      </c>
      <c r="B11" s="29" t="s">
        <v>19</v>
      </c>
      <c r="C11" s="20">
        <v>1411</v>
      </c>
      <c r="D11" s="20">
        <f t="shared" si="1"/>
        <v>16.331018518518519</v>
      </c>
      <c r="E11" s="20">
        <f t="shared" si="2"/>
        <v>1.0887345679012346</v>
      </c>
      <c r="F11" s="20">
        <v>0</v>
      </c>
      <c r="G11" s="20">
        <f t="shared" si="3"/>
        <v>0</v>
      </c>
      <c r="H11" s="20">
        <v>3</v>
      </c>
      <c r="I11" s="19"/>
      <c r="J11" s="4"/>
      <c r="K11" s="3"/>
      <c r="L11" s="4"/>
      <c r="M11" s="15"/>
      <c r="N11" s="13">
        <f>G11*16*86.4</f>
        <v>0</v>
      </c>
      <c r="O11" s="15"/>
      <c r="P11" s="13">
        <f>G11*16*86.4</f>
        <v>0</v>
      </c>
      <c r="Q11" s="15"/>
      <c r="R11" s="13">
        <f>G11*16*86.4</f>
        <v>0</v>
      </c>
      <c r="S11" s="15"/>
      <c r="T11" s="16"/>
      <c r="U11" s="15"/>
      <c r="V11" s="16"/>
      <c r="W11" s="15"/>
      <c r="X11" s="16"/>
      <c r="Y11" s="15"/>
      <c r="Z11" s="16"/>
      <c r="AA11" s="15"/>
      <c r="AB11" s="16"/>
      <c r="AC11" s="15"/>
      <c r="AD11" s="25"/>
      <c r="AE11" s="12"/>
      <c r="AF11" s="17"/>
      <c r="AG11" s="18">
        <f t="shared" si="5"/>
        <v>0</v>
      </c>
      <c r="AH11" s="62">
        <f t="shared" si="6"/>
        <v>0</v>
      </c>
    </row>
    <row r="12" spans="1:34" ht="32.25" customHeight="1" x14ac:dyDescent="0.3">
      <c r="A12" s="31">
        <f t="shared" si="4"/>
        <v>5</v>
      </c>
      <c r="B12" s="29" t="s">
        <v>20</v>
      </c>
      <c r="C12" s="20">
        <v>1411</v>
      </c>
      <c r="D12" s="20">
        <f t="shared" si="1"/>
        <v>16.331018518518519</v>
      </c>
      <c r="E12" s="20">
        <f t="shared" si="2"/>
        <v>1.0887345679012346</v>
      </c>
      <c r="F12" s="20">
        <v>160.99</v>
      </c>
      <c r="G12" s="20">
        <f t="shared" si="3"/>
        <v>175.27537808641978</v>
      </c>
      <c r="H12" s="20">
        <v>4</v>
      </c>
      <c r="I12" s="19"/>
      <c r="J12" s="4"/>
      <c r="K12" s="3"/>
      <c r="L12" s="4"/>
      <c r="M12" s="15"/>
      <c r="N12" s="16"/>
      <c r="O12" s="15"/>
      <c r="P12" s="16"/>
      <c r="Q12" s="14">
        <f>G12*15*86.4</f>
        <v>227156.89000000007</v>
      </c>
      <c r="R12" s="16"/>
      <c r="S12" s="14">
        <f>G12*15*86.4</f>
        <v>227156.89000000007</v>
      </c>
      <c r="T12" s="16"/>
      <c r="U12" s="14">
        <f>G12*15*86.4</f>
        <v>227156.89000000007</v>
      </c>
      <c r="V12" s="16"/>
      <c r="W12" s="14">
        <f>G12*15*86.4</f>
        <v>227156.89000000007</v>
      </c>
      <c r="X12" s="16"/>
      <c r="Y12" s="15"/>
      <c r="Z12" s="16"/>
      <c r="AA12" s="15"/>
      <c r="AB12" s="16"/>
      <c r="AC12" s="15"/>
      <c r="AD12" s="25"/>
      <c r="AE12" s="12"/>
      <c r="AF12" s="17"/>
      <c r="AG12" s="18">
        <f t="shared" si="5"/>
        <v>643.96</v>
      </c>
      <c r="AH12" s="62">
        <f t="shared" si="6"/>
        <v>908627.56000000029</v>
      </c>
    </row>
    <row r="13" spans="1:34" ht="32.25" customHeight="1" x14ac:dyDescent="0.3">
      <c r="A13" s="31">
        <f t="shared" si="4"/>
        <v>6</v>
      </c>
      <c r="B13" s="29" t="s">
        <v>21</v>
      </c>
      <c r="C13" s="20">
        <v>1235</v>
      </c>
      <c r="D13" s="20">
        <f t="shared" si="1"/>
        <v>14.293981481481481</v>
      </c>
      <c r="E13" s="20">
        <f t="shared" si="2"/>
        <v>0.95293209876543206</v>
      </c>
      <c r="F13" s="20">
        <v>72.84</v>
      </c>
      <c r="G13" s="20">
        <f t="shared" si="3"/>
        <v>69.411574074074068</v>
      </c>
      <c r="H13" s="20">
        <v>5</v>
      </c>
      <c r="I13" s="19"/>
      <c r="J13" s="4"/>
      <c r="K13" s="3"/>
      <c r="L13" s="4"/>
      <c r="M13" s="15"/>
      <c r="N13" s="16"/>
      <c r="O13" s="15"/>
      <c r="P13" s="13">
        <f>G13*16*86.4</f>
        <v>95954.559999999998</v>
      </c>
      <c r="Q13" s="15"/>
      <c r="R13" s="13">
        <f>G13*16*86.4</f>
        <v>95954.559999999998</v>
      </c>
      <c r="S13" s="15"/>
      <c r="T13" s="13">
        <f>G13*16*86.4</f>
        <v>95954.559999999998</v>
      </c>
      <c r="U13" s="15"/>
      <c r="V13" s="13">
        <f>G13*16*86.4</f>
        <v>95954.559999999998</v>
      </c>
      <c r="W13" s="15"/>
      <c r="X13" s="16"/>
      <c r="Y13" s="14">
        <f>G13*15*86.4</f>
        <v>89957.400000000009</v>
      </c>
      <c r="Z13" s="16"/>
      <c r="AA13" s="15"/>
      <c r="AB13" s="16"/>
      <c r="AC13" s="15"/>
      <c r="AD13" s="25"/>
      <c r="AE13" s="12"/>
      <c r="AF13" s="17"/>
      <c r="AG13" s="18">
        <f t="shared" si="5"/>
        <v>364.20000000000005</v>
      </c>
      <c r="AH13" s="62">
        <f t="shared" si="6"/>
        <v>473775.64</v>
      </c>
    </row>
    <row r="14" spans="1:34" ht="32.25" customHeight="1" x14ac:dyDescent="0.3">
      <c r="A14" s="31">
        <f t="shared" si="4"/>
        <v>7</v>
      </c>
      <c r="B14" s="29" t="s">
        <v>22</v>
      </c>
      <c r="C14" s="20">
        <v>1411</v>
      </c>
      <c r="D14" s="20">
        <f t="shared" si="1"/>
        <v>16.331018518518519</v>
      </c>
      <c r="E14" s="20">
        <f t="shared" si="2"/>
        <v>1.0887345679012346</v>
      </c>
      <c r="F14" s="20">
        <v>0</v>
      </c>
      <c r="G14" s="20">
        <f t="shared" si="3"/>
        <v>0</v>
      </c>
      <c r="H14" s="20">
        <v>4</v>
      </c>
      <c r="I14" s="19"/>
      <c r="J14" s="4"/>
      <c r="K14" s="3"/>
      <c r="L14" s="4"/>
      <c r="M14" s="15"/>
      <c r="N14" s="16"/>
      <c r="O14" s="15"/>
      <c r="P14" s="13">
        <f>G14*16*86.4</f>
        <v>0</v>
      </c>
      <c r="Q14" s="14">
        <f>G14*15*86.4</f>
        <v>0</v>
      </c>
      <c r="R14" s="16"/>
      <c r="S14" s="14">
        <f>G14*15*86.4</f>
        <v>0</v>
      </c>
      <c r="T14" s="16"/>
      <c r="U14" s="14">
        <f>G14*15*86.4</f>
        <v>0</v>
      </c>
      <c r="V14" s="16"/>
      <c r="W14" s="15"/>
      <c r="X14" s="16"/>
      <c r="Y14" s="15"/>
      <c r="Z14" s="16"/>
      <c r="AA14" s="15"/>
      <c r="AB14" s="16"/>
      <c r="AC14" s="15"/>
      <c r="AD14" s="25"/>
      <c r="AE14" s="12"/>
      <c r="AF14" s="17"/>
      <c r="AG14" s="18">
        <f t="shared" si="5"/>
        <v>0</v>
      </c>
      <c r="AH14" s="62">
        <f t="shared" si="6"/>
        <v>0</v>
      </c>
    </row>
    <row r="15" spans="1:34" ht="32.25" customHeight="1" x14ac:dyDescent="0.3">
      <c r="A15" s="31">
        <f t="shared" si="4"/>
        <v>8</v>
      </c>
      <c r="B15" s="29" t="s">
        <v>23</v>
      </c>
      <c r="C15" s="20">
        <v>1411</v>
      </c>
      <c r="D15" s="20">
        <f t="shared" si="1"/>
        <v>16.331018518518519</v>
      </c>
      <c r="E15" s="20">
        <f t="shared" si="2"/>
        <v>1.0887345679012346</v>
      </c>
      <c r="F15" s="20">
        <v>2.27</v>
      </c>
      <c r="G15" s="20">
        <f t="shared" si="3"/>
        <v>2.4714274691358025</v>
      </c>
      <c r="H15" s="20">
        <v>4</v>
      </c>
      <c r="I15" s="19"/>
      <c r="J15" s="4"/>
      <c r="K15" s="3"/>
      <c r="L15" s="4"/>
      <c r="M15" s="15"/>
      <c r="N15" s="16"/>
      <c r="O15" s="15"/>
      <c r="P15" s="16"/>
      <c r="Q15" s="14">
        <f>G15*15*86.4</f>
        <v>3202.9700000000003</v>
      </c>
      <c r="R15" s="16"/>
      <c r="S15" s="14">
        <f>G15*15*86.4</f>
        <v>3202.9700000000003</v>
      </c>
      <c r="T15" s="16"/>
      <c r="U15" s="14">
        <f>G15*15*86.4</f>
        <v>3202.9700000000003</v>
      </c>
      <c r="V15" s="16"/>
      <c r="W15" s="14">
        <f>G15*15*86.4</f>
        <v>3202.9700000000003</v>
      </c>
      <c r="X15" s="16"/>
      <c r="Y15" s="15"/>
      <c r="Z15" s="16"/>
      <c r="AA15" s="15"/>
      <c r="AB15" s="16"/>
      <c r="AC15" s="15"/>
      <c r="AD15" s="25"/>
      <c r="AE15" s="12"/>
      <c r="AF15" s="17"/>
      <c r="AG15" s="18">
        <f t="shared" si="5"/>
        <v>9.08</v>
      </c>
      <c r="AH15" s="62">
        <f t="shared" si="6"/>
        <v>12811.880000000001</v>
      </c>
    </row>
    <row r="16" spans="1:34" ht="32.25" customHeight="1" x14ac:dyDescent="0.3">
      <c r="A16" s="31">
        <f t="shared" si="4"/>
        <v>9</v>
      </c>
      <c r="B16" s="29" t="s">
        <v>24</v>
      </c>
      <c r="C16" s="20">
        <v>1411</v>
      </c>
      <c r="D16" s="20">
        <f t="shared" si="1"/>
        <v>16.331018518518519</v>
      </c>
      <c r="E16" s="20">
        <f t="shared" si="2"/>
        <v>1.0887345679012346</v>
      </c>
      <c r="F16" s="20">
        <v>42.83</v>
      </c>
      <c r="G16" s="20">
        <f t="shared" si="3"/>
        <v>46.630501543209874</v>
      </c>
      <c r="H16" s="20">
        <v>6</v>
      </c>
      <c r="I16" s="19"/>
      <c r="J16" s="4"/>
      <c r="K16" s="3"/>
      <c r="L16" s="4"/>
      <c r="M16" s="15"/>
      <c r="N16" s="16"/>
      <c r="O16" s="15"/>
      <c r="P16" s="13">
        <f>G16*16*86.4</f>
        <v>64462.005333333334</v>
      </c>
      <c r="Q16" s="15"/>
      <c r="R16" s="13">
        <f>G16*16*86.4</f>
        <v>64462.005333333334</v>
      </c>
      <c r="S16" s="15"/>
      <c r="T16" s="13">
        <f>G16*16*86.4</f>
        <v>64462.005333333334</v>
      </c>
      <c r="U16" s="15"/>
      <c r="V16" s="13">
        <f>G16*16*86.4</f>
        <v>64462.005333333334</v>
      </c>
      <c r="W16" s="15"/>
      <c r="X16" s="13">
        <f>G16*16*86.4</f>
        <v>64462.005333333334</v>
      </c>
      <c r="Y16" s="15"/>
      <c r="Z16" s="13">
        <f>G16*16*86.4</f>
        <v>64462.005333333334</v>
      </c>
      <c r="AA16" s="15"/>
      <c r="AB16" s="16"/>
      <c r="AC16" s="15"/>
      <c r="AD16" s="25"/>
      <c r="AE16" s="12"/>
      <c r="AF16" s="17"/>
      <c r="AG16" s="18">
        <f t="shared" si="5"/>
        <v>256.98</v>
      </c>
      <c r="AH16" s="62">
        <f t="shared" si="6"/>
        <v>386772.03200000001</v>
      </c>
    </row>
    <row r="17" spans="1:34" ht="32.25" customHeight="1" thickBot="1" x14ac:dyDescent="0.35">
      <c r="A17" s="31">
        <f t="shared" si="4"/>
        <v>10</v>
      </c>
      <c r="B17" s="30" t="s">
        <v>25</v>
      </c>
      <c r="C17" s="47">
        <v>1411</v>
      </c>
      <c r="D17" s="47">
        <f t="shared" si="1"/>
        <v>16.331018518518519</v>
      </c>
      <c r="E17" s="47">
        <f t="shared" si="2"/>
        <v>1.0887345679012346</v>
      </c>
      <c r="F17" s="47">
        <v>0</v>
      </c>
      <c r="G17" s="47">
        <f t="shared" si="3"/>
        <v>0</v>
      </c>
      <c r="H17" s="47">
        <v>4</v>
      </c>
      <c r="I17" s="52"/>
      <c r="J17" s="49"/>
      <c r="K17" s="48"/>
      <c r="L17" s="49"/>
      <c r="M17" s="53"/>
      <c r="N17" s="54"/>
      <c r="O17" s="53"/>
      <c r="P17" s="54"/>
      <c r="Q17" s="55">
        <f>G17*15*86.4</f>
        <v>0</v>
      </c>
      <c r="R17" s="54"/>
      <c r="S17" s="55">
        <f>G17*15*86.4</f>
        <v>0</v>
      </c>
      <c r="T17" s="54"/>
      <c r="U17" s="55">
        <f>G17*15*86.4</f>
        <v>0</v>
      </c>
      <c r="V17" s="54"/>
      <c r="W17" s="55">
        <f>G17*15*86.4</f>
        <v>0</v>
      </c>
      <c r="X17" s="54"/>
      <c r="Y17" s="53"/>
      <c r="Z17" s="54"/>
      <c r="AA17" s="53"/>
      <c r="AB17" s="54"/>
      <c r="AC17" s="53"/>
      <c r="AD17" s="58"/>
      <c r="AE17" s="56"/>
      <c r="AF17" s="59"/>
      <c r="AG17" s="67">
        <f>F17*H17</f>
        <v>0</v>
      </c>
      <c r="AH17" s="63">
        <f t="shared" si="6"/>
        <v>0</v>
      </c>
    </row>
    <row r="18" spans="1:34" ht="37.5" customHeight="1" x14ac:dyDescent="0.3">
      <c r="A18" s="31">
        <f t="shared" si="4"/>
        <v>11</v>
      </c>
      <c r="B18" s="50" t="s">
        <v>30</v>
      </c>
      <c r="C18" s="45"/>
      <c r="D18" s="45"/>
      <c r="E18" s="45"/>
      <c r="F18" s="45"/>
      <c r="G18" s="46"/>
      <c r="H18" s="46"/>
      <c r="I18" s="65">
        <f>I8+I9+I10+I11+I12+I13+I14+I15+I16+I17</f>
        <v>0</v>
      </c>
      <c r="J18" s="64">
        <f>J8+J9+J10+J11+J12+J13+J14+J15+J16+J17</f>
        <v>0</v>
      </c>
      <c r="K18" s="65">
        <f>K8+K9+K10+K11+K12+K13+K14+K15+K16+K17</f>
        <v>0</v>
      </c>
      <c r="L18" s="64">
        <f>L8+L9+L10+L11+L12+L13+L14+L15+L16+L17</f>
        <v>0</v>
      </c>
      <c r="M18" s="65">
        <f t="shared" ref="M18:AF18" si="7">M8+M9+M10+M11+M12+M13+M14+M15+M16+M17</f>
        <v>0</v>
      </c>
      <c r="N18" s="64">
        <f t="shared" si="7"/>
        <v>0</v>
      </c>
      <c r="O18" s="65">
        <f t="shared" si="7"/>
        <v>0</v>
      </c>
      <c r="P18" s="64">
        <f t="shared" si="7"/>
        <v>207616.61866666668</v>
      </c>
      <c r="Q18" s="65">
        <f t="shared" si="7"/>
        <v>230359.86000000007</v>
      </c>
      <c r="R18" s="64">
        <f t="shared" si="7"/>
        <v>207616.61866666668</v>
      </c>
      <c r="S18" s="65">
        <f t="shared" si="7"/>
        <v>230359.86000000007</v>
      </c>
      <c r="T18" s="64">
        <f t="shared" si="7"/>
        <v>207616.61866666668</v>
      </c>
      <c r="U18" s="65">
        <f t="shared" si="7"/>
        <v>230359.86000000007</v>
      </c>
      <c r="V18" s="64">
        <f t="shared" si="7"/>
        <v>207616.61866666668</v>
      </c>
      <c r="W18" s="65">
        <f t="shared" si="7"/>
        <v>230359.86000000007</v>
      </c>
      <c r="X18" s="64">
        <f t="shared" si="7"/>
        <v>111662.05866666666</v>
      </c>
      <c r="Y18" s="65">
        <f t="shared" si="7"/>
        <v>89957.400000000009</v>
      </c>
      <c r="Z18" s="64">
        <f t="shared" si="7"/>
        <v>64462.005333333334</v>
      </c>
      <c r="AA18" s="65">
        <f t="shared" si="7"/>
        <v>0</v>
      </c>
      <c r="AB18" s="64">
        <f t="shared" si="7"/>
        <v>0</v>
      </c>
      <c r="AC18" s="65">
        <f t="shared" si="7"/>
        <v>0</v>
      </c>
      <c r="AD18" s="64">
        <f t="shared" si="7"/>
        <v>0</v>
      </c>
      <c r="AE18" s="65">
        <f t="shared" si="7"/>
        <v>0</v>
      </c>
      <c r="AF18" s="64">
        <f t="shared" si="7"/>
        <v>0</v>
      </c>
      <c r="AG18" s="65">
        <f>AG8+AG9+AG10+AG11+AG12+AG13+AG14+AG15+AG16+AG17</f>
        <v>1453.37</v>
      </c>
      <c r="AH18" s="64">
        <f>I18+J18+K18+L18+M18+N18+O18+P18+Q18+R18+S18+T18+U18+V18+W18+X18+Y18+Z18+AA18+AB18+AC18+AD18+AE18+AF18</f>
        <v>2017987.3786666673</v>
      </c>
    </row>
    <row r="19" spans="1:34" ht="32.25" customHeight="1" x14ac:dyDescent="0.3">
      <c r="A19" s="31">
        <f t="shared" si="4"/>
        <v>12</v>
      </c>
      <c r="B19" s="29" t="s">
        <v>31</v>
      </c>
      <c r="C19" s="22"/>
      <c r="D19" s="22"/>
      <c r="E19" s="22"/>
      <c r="F19" s="22"/>
      <c r="G19" s="22"/>
      <c r="H19" s="22"/>
      <c r="I19" s="9">
        <v>0.9</v>
      </c>
      <c r="J19" s="10">
        <f>I19</f>
        <v>0.9</v>
      </c>
      <c r="K19" s="9">
        <v>0.9</v>
      </c>
      <c r="L19" s="10">
        <f t="shared" ref="L19:L22" si="8">K19</f>
        <v>0.9</v>
      </c>
      <c r="M19" s="9">
        <v>0.9</v>
      </c>
      <c r="N19" s="10">
        <f t="shared" ref="N19:N22" si="9">M19</f>
        <v>0.9</v>
      </c>
      <c r="O19" s="9">
        <v>0.9</v>
      </c>
      <c r="P19" s="10">
        <f t="shared" ref="P19:P22" si="10">O19</f>
        <v>0.9</v>
      </c>
      <c r="Q19" s="9">
        <v>0.9</v>
      </c>
      <c r="R19" s="10">
        <f t="shared" ref="R19:R22" si="11">Q19</f>
        <v>0.9</v>
      </c>
      <c r="S19" s="9">
        <v>0.9</v>
      </c>
      <c r="T19" s="10">
        <f t="shared" ref="T19:T22" si="12">S19</f>
        <v>0.9</v>
      </c>
      <c r="U19" s="9">
        <v>0.9</v>
      </c>
      <c r="V19" s="10">
        <f t="shared" ref="V19:V22" si="13">U19</f>
        <v>0.9</v>
      </c>
      <c r="W19" s="9">
        <v>0.9</v>
      </c>
      <c r="X19" s="10">
        <f t="shared" ref="X19:X22" si="14">W19</f>
        <v>0.9</v>
      </c>
      <c r="Y19" s="9">
        <v>0.9</v>
      </c>
      <c r="Z19" s="10">
        <f t="shared" ref="Z19:Z22" si="15">Y19</f>
        <v>0.9</v>
      </c>
      <c r="AA19" s="9">
        <v>0.9</v>
      </c>
      <c r="AB19" s="10">
        <f t="shared" ref="AB19:AB22" si="16">AA19</f>
        <v>0.9</v>
      </c>
      <c r="AC19" s="9">
        <v>0.9</v>
      </c>
      <c r="AD19" s="10">
        <f t="shared" ref="AD19:AD22" si="17">AC19</f>
        <v>0.9</v>
      </c>
      <c r="AE19" s="9">
        <v>0.9</v>
      </c>
      <c r="AF19" s="10">
        <f t="shared" ref="AF19:AF22" si="18">AE19</f>
        <v>0.9</v>
      </c>
      <c r="AG19" s="7"/>
      <c r="AH19" s="8"/>
    </row>
    <row r="20" spans="1:34" ht="32.25" customHeight="1" x14ac:dyDescent="0.3">
      <c r="A20" s="31">
        <f t="shared" si="4"/>
        <v>13</v>
      </c>
      <c r="B20" s="29" t="s">
        <v>32</v>
      </c>
      <c r="C20" s="21"/>
      <c r="D20" s="21"/>
      <c r="E20" s="21"/>
      <c r="F20" s="21"/>
      <c r="G20" s="24"/>
      <c r="H20" s="24"/>
      <c r="I20" s="68">
        <v>0.9</v>
      </c>
      <c r="J20" s="69">
        <f>I20</f>
        <v>0.9</v>
      </c>
      <c r="K20" s="68">
        <v>0.9</v>
      </c>
      <c r="L20" s="69">
        <f t="shared" si="8"/>
        <v>0.9</v>
      </c>
      <c r="M20" s="68">
        <v>0.9</v>
      </c>
      <c r="N20" s="69">
        <f t="shared" si="9"/>
        <v>0.9</v>
      </c>
      <c r="O20" s="68">
        <v>0.9</v>
      </c>
      <c r="P20" s="69">
        <f t="shared" si="10"/>
        <v>0.9</v>
      </c>
      <c r="Q20" s="68">
        <v>0.9</v>
      </c>
      <c r="R20" s="69">
        <f t="shared" si="11"/>
        <v>0.9</v>
      </c>
      <c r="S20" s="68">
        <v>0.9</v>
      </c>
      <c r="T20" s="69">
        <f t="shared" si="12"/>
        <v>0.9</v>
      </c>
      <c r="U20" s="68">
        <v>0.9</v>
      </c>
      <c r="V20" s="69">
        <f t="shared" si="13"/>
        <v>0.9</v>
      </c>
      <c r="W20" s="68">
        <v>0.9</v>
      </c>
      <c r="X20" s="69">
        <f t="shared" si="14"/>
        <v>0.9</v>
      </c>
      <c r="Y20" s="68">
        <v>0.9</v>
      </c>
      <c r="Z20" s="69">
        <f t="shared" si="15"/>
        <v>0.9</v>
      </c>
      <c r="AA20" s="68">
        <v>0.9</v>
      </c>
      <c r="AB20" s="69">
        <f t="shared" si="16"/>
        <v>0.9</v>
      </c>
      <c r="AC20" s="68">
        <v>0.9</v>
      </c>
      <c r="AD20" s="69">
        <f t="shared" si="17"/>
        <v>0.9</v>
      </c>
      <c r="AE20" s="68">
        <v>0.9</v>
      </c>
      <c r="AF20" s="69">
        <f t="shared" si="18"/>
        <v>0.9</v>
      </c>
      <c r="AG20" s="7"/>
      <c r="AH20" s="8"/>
    </row>
    <row r="21" spans="1:34" ht="32.25" customHeight="1" x14ac:dyDescent="0.3">
      <c r="A21" s="31">
        <f t="shared" si="4"/>
        <v>14</v>
      </c>
      <c r="B21" s="29" t="s">
        <v>33</v>
      </c>
      <c r="C21" s="22"/>
      <c r="D21" s="22"/>
      <c r="E21" s="22"/>
      <c r="F21" s="22"/>
      <c r="G21" s="22"/>
      <c r="H21" s="22"/>
      <c r="I21" s="7">
        <v>0.85</v>
      </c>
      <c r="J21" s="8">
        <f>I21</f>
        <v>0.85</v>
      </c>
      <c r="K21" s="7">
        <v>0.85</v>
      </c>
      <c r="L21" s="8">
        <f t="shared" si="8"/>
        <v>0.85</v>
      </c>
      <c r="M21" s="7">
        <v>0.85</v>
      </c>
      <c r="N21" s="8">
        <f t="shared" si="9"/>
        <v>0.85</v>
      </c>
      <c r="O21" s="7">
        <v>0.85</v>
      </c>
      <c r="P21" s="8">
        <f t="shared" si="10"/>
        <v>0.85</v>
      </c>
      <c r="Q21" s="7">
        <v>0.85</v>
      </c>
      <c r="R21" s="8">
        <f t="shared" si="11"/>
        <v>0.85</v>
      </c>
      <c r="S21" s="7">
        <v>0.85</v>
      </c>
      <c r="T21" s="8">
        <f t="shared" si="12"/>
        <v>0.85</v>
      </c>
      <c r="U21" s="7">
        <v>0.85</v>
      </c>
      <c r="V21" s="8">
        <f t="shared" si="13"/>
        <v>0.85</v>
      </c>
      <c r="W21" s="7">
        <v>0.85</v>
      </c>
      <c r="X21" s="8">
        <f t="shared" si="14"/>
        <v>0.85</v>
      </c>
      <c r="Y21" s="7">
        <v>0.85</v>
      </c>
      <c r="Z21" s="8">
        <f t="shared" si="15"/>
        <v>0.85</v>
      </c>
      <c r="AA21" s="7">
        <v>0.85</v>
      </c>
      <c r="AB21" s="8">
        <f t="shared" si="16"/>
        <v>0.85</v>
      </c>
      <c r="AC21" s="7">
        <v>0.85</v>
      </c>
      <c r="AD21" s="8">
        <f t="shared" si="17"/>
        <v>0.85</v>
      </c>
      <c r="AE21" s="7">
        <v>0.85</v>
      </c>
      <c r="AF21" s="8">
        <f t="shared" si="18"/>
        <v>0.85</v>
      </c>
      <c r="AG21" s="7"/>
      <c r="AH21" s="8"/>
    </row>
    <row r="22" spans="1:34" ht="32.25" customHeight="1" x14ac:dyDescent="0.3">
      <c r="A22" s="31">
        <f t="shared" si="4"/>
        <v>15</v>
      </c>
      <c r="B22" s="29" t="s">
        <v>34</v>
      </c>
      <c r="C22" s="22"/>
      <c r="D22" s="22"/>
      <c r="E22" s="22"/>
      <c r="F22" s="22"/>
      <c r="G22" s="22"/>
      <c r="H22" s="22"/>
      <c r="I22" s="7">
        <v>0.83</v>
      </c>
      <c r="J22" s="8">
        <f>I22</f>
        <v>0.83</v>
      </c>
      <c r="K22" s="7">
        <v>0.83</v>
      </c>
      <c r="L22" s="8">
        <f t="shared" si="8"/>
        <v>0.83</v>
      </c>
      <c r="M22" s="7">
        <v>0.83</v>
      </c>
      <c r="N22" s="8">
        <f t="shared" si="9"/>
        <v>0.83</v>
      </c>
      <c r="O22" s="7">
        <v>0.83</v>
      </c>
      <c r="P22" s="8">
        <f t="shared" si="10"/>
        <v>0.83</v>
      </c>
      <c r="Q22" s="7">
        <v>0.83</v>
      </c>
      <c r="R22" s="8">
        <f t="shared" si="11"/>
        <v>0.83</v>
      </c>
      <c r="S22" s="7">
        <v>0.83</v>
      </c>
      <c r="T22" s="8">
        <f t="shared" si="12"/>
        <v>0.83</v>
      </c>
      <c r="U22" s="7">
        <v>0.83</v>
      </c>
      <c r="V22" s="8">
        <f t="shared" si="13"/>
        <v>0.83</v>
      </c>
      <c r="W22" s="7">
        <v>0.83</v>
      </c>
      <c r="X22" s="8">
        <f t="shared" si="14"/>
        <v>0.83</v>
      </c>
      <c r="Y22" s="7">
        <v>0.83</v>
      </c>
      <c r="Z22" s="8">
        <f t="shared" si="15"/>
        <v>0.83</v>
      </c>
      <c r="AA22" s="7">
        <v>0.83</v>
      </c>
      <c r="AB22" s="8">
        <f t="shared" si="16"/>
        <v>0.83</v>
      </c>
      <c r="AC22" s="7">
        <v>0.83</v>
      </c>
      <c r="AD22" s="8">
        <f t="shared" si="17"/>
        <v>0.83</v>
      </c>
      <c r="AE22" s="7">
        <v>0.83</v>
      </c>
      <c r="AF22" s="8">
        <f t="shared" si="18"/>
        <v>0.83</v>
      </c>
      <c r="AG22" s="7"/>
      <c r="AH22" s="8"/>
    </row>
    <row r="23" spans="1:34" ht="32.25" customHeight="1" x14ac:dyDescent="0.3">
      <c r="A23" s="31">
        <f t="shared" si="4"/>
        <v>16</v>
      </c>
      <c r="B23" s="29" t="s">
        <v>35</v>
      </c>
      <c r="C23" s="22"/>
      <c r="D23" s="22"/>
      <c r="E23" s="22"/>
      <c r="F23" s="22"/>
      <c r="G23" s="22"/>
      <c r="H23" s="22"/>
      <c r="I23" s="7">
        <f>I19*I20*I21*I22</f>
        <v>0.57145499999999994</v>
      </c>
      <c r="J23" s="8">
        <f>J19*J20*J21*J22</f>
        <v>0.57145499999999994</v>
      </c>
      <c r="K23" s="7">
        <f t="shared" ref="K23:AF23" si="19">K19*K20*K21*K22</f>
        <v>0.57145499999999994</v>
      </c>
      <c r="L23" s="8">
        <f t="shared" si="19"/>
        <v>0.57145499999999994</v>
      </c>
      <c r="M23" s="7">
        <f t="shared" si="19"/>
        <v>0.57145499999999994</v>
      </c>
      <c r="N23" s="8">
        <f t="shared" si="19"/>
        <v>0.57145499999999994</v>
      </c>
      <c r="O23" s="7">
        <f>O19*O20*O21*O22</f>
        <v>0.57145499999999994</v>
      </c>
      <c r="P23" s="8">
        <f t="shared" si="19"/>
        <v>0.57145499999999994</v>
      </c>
      <c r="Q23" s="7">
        <f t="shared" si="19"/>
        <v>0.57145499999999994</v>
      </c>
      <c r="R23" s="8">
        <f t="shared" si="19"/>
        <v>0.57145499999999994</v>
      </c>
      <c r="S23" s="7">
        <f t="shared" si="19"/>
        <v>0.57145499999999994</v>
      </c>
      <c r="T23" s="8">
        <f t="shared" si="19"/>
        <v>0.57145499999999994</v>
      </c>
      <c r="U23" s="7">
        <f t="shared" si="19"/>
        <v>0.57145499999999994</v>
      </c>
      <c r="V23" s="8">
        <f t="shared" si="19"/>
        <v>0.57145499999999994</v>
      </c>
      <c r="W23" s="7">
        <f t="shared" si="19"/>
        <v>0.57145499999999994</v>
      </c>
      <c r="X23" s="8">
        <f t="shared" si="19"/>
        <v>0.57145499999999994</v>
      </c>
      <c r="Y23" s="7">
        <f t="shared" si="19"/>
        <v>0.57145499999999994</v>
      </c>
      <c r="Z23" s="8">
        <f t="shared" si="19"/>
        <v>0.57145499999999994</v>
      </c>
      <c r="AA23" s="7">
        <f t="shared" si="19"/>
        <v>0.57145499999999994</v>
      </c>
      <c r="AB23" s="8">
        <f t="shared" si="19"/>
        <v>0.57145499999999994</v>
      </c>
      <c r="AC23" s="7">
        <f t="shared" si="19"/>
        <v>0.57145499999999994</v>
      </c>
      <c r="AD23" s="8">
        <f t="shared" si="19"/>
        <v>0.57145499999999994</v>
      </c>
      <c r="AE23" s="7">
        <f t="shared" si="19"/>
        <v>0.57145499999999994</v>
      </c>
      <c r="AF23" s="8">
        <f t="shared" si="19"/>
        <v>0.57145499999999994</v>
      </c>
      <c r="AG23" s="7"/>
      <c r="AH23" s="8"/>
    </row>
    <row r="24" spans="1:34" ht="32.25" customHeight="1" x14ac:dyDescent="0.3">
      <c r="A24" s="31">
        <f t="shared" si="4"/>
        <v>17</v>
      </c>
      <c r="B24" s="29" t="s">
        <v>36</v>
      </c>
      <c r="C24" s="22"/>
      <c r="D24" s="22"/>
      <c r="E24" s="22"/>
      <c r="F24" s="22"/>
      <c r="G24" s="22"/>
      <c r="H24" s="22"/>
      <c r="I24" s="5">
        <f>I18/I23</f>
        <v>0</v>
      </c>
      <c r="J24" s="6">
        <f>J18/J23</f>
        <v>0</v>
      </c>
      <c r="K24" s="5">
        <f t="shared" ref="K24:AE24" si="20">K18/K23</f>
        <v>0</v>
      </c>
      <c r="L24" s="6">
        <f t="shared" si="20"/>
        <v>0</v>
      </c>
      <c r="M24" s="5">
        <f t="shared" si="20"/>
        <v>0</v>
      </c>
      <c r="N24" s="6">
        <f t="shared" si="20"/>
        <v>0</v>
      </c>
      <c r="O24" s="5">
        <f>O18/O23</f>
        <v>0</v>
      </c>
      <c r="P24" s="6">
        <f t="shared" si="20"/>
        <v>363312.27947374107</v>
      </c>
      <c r="Q24" s="5">
        <f t="shared" si="20"/>
        <v>403111.1111111113</v>
      </c>
      <c r="R24" s="6">
        <f t="shared" si="20"/>
        <v>363312.27947374107</v>
      </c>
      <c r="S24" s="5">
        <f t="shared" si="20"/>
        <v>403111.1111111113</v>
      </c>
      <c r="T24" s="6">
        <f t="shared" si="20"/>
        <v>363312.27947374107</v>
      </c>
      <c r="U24" s="5">
        <f t="shared" si="20"/>
        <v>403111.1111111113</v>
      </c>
      <c r="V24" s="6">
        <f t="shared" si="20"/>
        <v>363312.27947374107</v>
      </c>
      <c r="W24" s="5">
        <f t="shared" si="20"/>
        <v>403111.1111111113</v>
      </c>
      <c r="X24" s="6">
        <f t="shared" si="20"/>
        <v>195399.56543676523</v>
      </c>
      <c r="Y24" s="5">
        <f t="shared" si="20"/>
        <v>157418.16940966484</v>
      </c>
      <c r="Z24" s="6">
        <f t="shared" si="20"/>
        <v>112803.29218106998</v>
      </c>
      <c r="AA24" s="5">
        <f t="shared" si="20"/>
        <v>0</v>
      </c>
      <c r="AB24" s="6">
        <f t="shared" si="20"/>
        <v>0</v>
      </c>
      <c r="AC24" s="5">
        <f t="shared" si="20"/>
        <v>0</v>
      </c>
      <c r="AD24" s="6">
        <f t="shared" si="20"/>
        <v>0</v>
      </c>
      <c r="AE24" s="5">
        <f t="shared" si="20"/>
        <v>0</v>
      </c>
      <c r="AF24" s="6">
        <f>AF18/AF23</f>
        <v>0</v>
      </c>
      <c r="AG24" s="5"/>
      <c r="AH24" s="6">
        <f>I24+J24+K24+L24+M24+N24+O24+P24+Q24+R24+S24+T24+U24+V24+W24+X24+Y24+Z24+AA24+AB24+AC24+AD24+AE24+AF24</f>
        <v>3531314.5893669096</v>
      </c>
    </row>
    <row r="25" spans="1:34" ht="32.25" customHeight="1" thickBot="1" x14ac:dyDescent="0.35">
      <c r="A25" s="31">
        <f t="shared" si="4"/>
        <v>18</v>
      </c>
      <c r="B25" s="30" t="s">
        <v>37</v>
      </c>
      <c r="C25" s="23"/>
      <c r="D25" s="23"/>
      <c r="E25" s="23"/>
      <c r="F25" s="23"/>
      <c r="G25" s="23"/>
      <c r="H25" s="23"/>
      <c r="I25" s="70">
        <f>I24/(15*86400)</f>
        <v>0</v>
      </c>
      <c r="J25" s="43">
        <f>J24/(15*86400)</f>
        <v>0</v>
      </c>
      <c r="K25" s="70">
        <f t="shared" ref="K25:AF25" si="21">K24/(15*86400)</f>
        <v>0</v>
      </c>
      <c r="L25" s="43">
        <f t="shared" si="21"/>
        <v>0</v>
      </c>
      <c r="M25" s="70">
        <f t="shared" si="21"/>
        <v>0</v>
      </c>
      <c r="N25" s="43">
        <f t="shared" si="21"/>
        <v>0</v>
      </c>
      <c r="O25" s="70">
        <f t="shared" si="21"/>
        <v>0</v>
      </c>
      <c r="P25" s="43">
        <f t="shared" si="21"/>
        <v>0.28033354897665208</v>
      </c>
      <c r="Q25" s="70">
        <f t="shared" si="21"/>
        <v>0.3110425240054871</v>
      </c>
      <c r="R25" s="43">
        <f t="shared" si="21"/>
        <v>0.28033354897665208</v>
      </c>
      <c r="S25" s="70">
        <f t="shared" si="21"/>
        <v>0.3110425240054871</v>
      </c>
      <c r="T25" s="43">
        <f t="shared" si="21"/>
        <v>0.28033354897665208</v>
      </c>
      <c r="U25" s="70">
        <f t="shared" si="21"/>
        <v>0.3110425240054871</v>
      </c>
      <c r="V25" s="43">
        <f t="shared" si="21"/>
        <v>0.28033354897665208</v>
      </c>
      <c r="W25" s="70">
        <f t="shared" si="21"/>
        <v>0.3110425240054871</v>
      </c>
      <c r="X25" s="43">
        <f t="shared" si="21"/>
        <v>0.15077126962713366</v>
      </c>
      <c r="Y25" s="70">
        <f t="shared" si="21"/>
        <v>0.12146463689017349</v>
      </c>
      <c r="Z25" s="43">
        <f t="shared" si="21"/>
        <v>8.703957730020831E-2</v>
      </c>
      <c r="AA25" s="70">
        <f t="shared" si="21"/>
        <v>0</v>
      </c>
      <c r="AB25" s="43">
        <f t="shared" si="21"/>
        <v>0</v>
      </c>
      <c r="AC25" s="70">
        <f t="shared" si="21"/>
        <v>0</v>
      </c>
      <c r="AD25" s="43">
        <f t="shared" si="21"/>
        <v>0</v>
      </c>
      <c r="AE25" s="70">
        <f t="shared" si="21"/>
        <v>0</v>
      </c>
      <c r="AF25" s="43">
        <f t="shared" si="21"/>
        <v>0</v>
      </c>
      <c r="AG25" s="70"/>
      <c r="AH25" s="43"/>
    </row>
  </sheetData>
  <mergeCells count="25">
    <mergeCell ref="A1:Q1"/>
    <mergeCell ref="AE5:AF5"/>
    <mergeCell ref="AG5:AH5"/>
    <mergeCell ref="S5:T5"/>
    <mergeCell ref="U5:V5"/>
    <mergeCell ref="W5:X5"/>
    <mergeCell ref="Y5:Z5"/>
    <mergeCell ref="AA5:AB5"/>
    <mergeCell ref="AC5:AD5"/>
    <mergeCell ref="Q5:R5"/>
    <mergeCell ref="A2:AH2"/>
    <mergeCell ref="A3:AH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I5:J5"/>
    <mergeCell ref="K5:L5"/>
    <mergeCell ref="M5:N5"/>
    <mergeCell ref="O5:P5"/>
  </mergeCells>
  <pageMargins left="0.7" right="0.7" top="0.75" bottom="0.75" header="0.3" footer="0.3"/>
  <pageSetup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ხრამის ს.ს.</vt:lpstr>
      <vt:lpstr>აღმაშენებლის ს.ს.</vt:lpstr>
      <vt:lpstr>ვაზიანის ს.ს.</vt:lpstr>
      <vt:lpstr>წმინდა გიორგის ს.ს</vt:lpstr>
      <vt:lpstr>იბერიის ს.ს.</vt:lpstr>
      <vt:lpstr>ახალი სადახლო</vt:lpstr>
      <vt:lpstr>ბარათანთ არხი</vt:lpstr>
      <vt:lpstr>დებედის არხი</vt:lpstr>
      <vt:lpstr>წმ.ნინოს არხი</vt:lpstr>
      <vt:lpstr>მეგობრობის არხი</vt:lpstr>
      <vt:lpstr>9 აპრილის არხი</vt:lpstr>
      <vt:lpstr>გამარჯვების არხი </vt:lpstr>
      <vt:lpstr>ლეჟბადინი-მუღანლო სატ.</vt:lpstr>
      <vt:lpstr>ქეშალოს სატ.</vt:lpstr>
      <vt:lpstr>ლეჟბადინის სატ.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Tamaz Kereselidze</dc:creator>
  <cp:lastModifiedBy>Tamar Ebralidze</cp:lastModifiedBy>
  <cp:lastPrinted>2024-10-01T09:24:37Z</cp:lastPrinted>
  <dcterms:created xsi:type="dcterms:W3CDTF">2015-06-05T18:17:20Z</dcterms:created>
  <dcterms:modified xsi:type="dcterms:W3CDTF">2025-02-04T12:55:52Z</dcterms:modified>
</cp:coreProperties>
</file>