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კახეთი\"/>
    </mc:Choice>
  </mc:AlternateContent>
  <xr:revisionPtr revIDLastSave="0" documentId="13_ncr:1_{FA0B52EF-F98E-4ED9-BAED-B5E5D84004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 ზონა-2 ზ.ალაზნის ს.სისტემა" sheetId="3" r:id="rId1"/>
    <sheet name="I ზონა-2 ნაურდლის ს.სისტემა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4" l="1"/>
  <c r="AC23" i="4"/>
  <c r="AA23" i="4"/>
  <c r="Y23" i="4"/>
  <c r="W23" i="4"/>
  <c r="U23" i="4"/>
  <c r="S23" i="4"/>
  <c r="Q23" i="4"/>
  <c r="O23" i="4"/>
  <c r="M23" i="4"/>
  <c r="K23" i="4"/>
  <c r="I23" i="4"/>
  <c r="AF22" i="4"/>
  <c r="AD22" i="4"/>
  <c r="AB22" i="4"/>
  <c r="Z22" i="4"/>
  <c r="X22" i="4"/>
  <c r="V22" i="4"/>
  <c r="T22" i="4"/>
  <c r="R22" i="4"/>
  <c r="P22" i="4"/>
  <c r="N22" i="4"/>
  <c r="L22" i="4"/>
  <c r="J22" i="4"/>
  <c r="AF21" i="4"/>
  <c r="AD21" i="4"/>
  <c r="AB21" i="4"/>
  <c r="Z21" i="4"/>
  <c r="X21" i="4"/>
  <c r="V21" i="4"/>
  <c r="T21" i="4"/>
  <c r="R21" i="4"/>
  <c r="P21" i="4"/>
  <c r="N21" i="4"/>
  <c r="L21" i="4"/>
  <c r="J21" i="4"/>
  <c r="AF20" i="4"/>
  <c r="AD20" i="4"/>
  <c r="AB20" i="4"/>
  <c r="Z20" i="4"/>
  <c r="X20" i="4"/>
  <c r="V20" i="4"/>
  <c r="T20" i="4"/>
  <c r="R20" i="4"/>
  <c r="P20" i="4"/>
  <c r="N20" i="4"/>
  <c r="L20" i="4"/>
  <c r="J20" i="4"/>
  <c r="AF19" i="4"/>
  <c r="AF23" i="4" s="1"/>
  <c r="AD19" i="4"/>
  <c r="AB19" i="4"/>
  <c r="AB23" i="4" s="1"/>
  <c r="Z19" i="4"/>
  <c r="X19" i="4"/>
  <c r="X23" i="4" s="1"/>
  <c r="V19" i="4"/>
  <c r="T19" i="4"/>
  <c r="T23" i="4" s="1"/>
  <c r="R19" i="4"/>
  <c r="P19" i="4"/>
  <c r="P23" i="4" s="1"/>
  <c r="N19" i="4"/>
  <c r="L19" i="4"/>
  <c r="L23" i="4" s="1"/>
  <c r="J19" i="4"/>
  <c r="AF18" i="4"/>
  <c r="AF24" i="4" s="1"/>
  <c r="AF25" i="4" s="1"/>
  <c r="AE18" i="4"/>
  <c r="AE24" i="4" s="1"/>
  <c r="AE25" i="4" s="1"/>
  <c r="AD18" i="4"/>
  <c r="AC18" i="4"/>
  <c r="AC24" i="4" s="1"/>
  <c r="AC25" i="4" s="1"/>
  <c r="AB18" i="4"/>
  <c r="Z18" i="4"/>
  <c r="M18" i="4"/>
  <c r="L18" i="4"/>
  <c r="K18" i="4"/>
  <c r="J18" i="4"/>
  <c r="I18" i="4"/>
  <c r="AG17" i="4"/>
  <c r="D17" i="4"/>
  <c r="E17" i="4" s="1"/>
  <c r="G17" i="4" s="1"/>
  <c r="AG16" i="4"/>
  <c r="E16" i="4"/>
  <c r="G16" i="4" s="1"/>
  <c r="D16" i="4"/>
  <c r="AG15" i="4"/>
  <c r="S15" i="4"/>
  <c r="D15" i="4"/>
  <c r="E15" i="4" s="1"/>
  <c r="G15" i="4" s="1"/>
  <c r="AG14" i="4"/>
  <c r="D14" i="4"/>
  <c r="E14" i="4" s="1"/>
  <c r="G14" i="4" s="1"/>
  <c r="AG13" i="4"/>
  <c r="V13" i="4"/>
  <c r="D13" i="4"/>
  <c r="E13" i="4" s="1"/>
  <c r="G13" i="4" s="1"/>
  <c r="AG12" i="4"/>
  <c r="D12" i="4"/>
  <c r="E12" i="4" s="1"/>
  <c r="G12" i="4" s="1"/>
  <c r="AG11" i="4"/>
  <c r="D11" i="4"/>
  <c r="E11" i="4" s="1"/>
  <c r="G11" i="4" s="1"/>
  <c r="AG10" i="4"/>
  <c r="D10" i="4"/>
  <c r="E10" i="4" s="1"/>
  <c r="G10" i="4" s="1"/>
  <c r="AG9" i="4"/>
  <c r="D9" i="4"/>
  <c r="E9" i="4" s="1"/>
  <c r="G9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G8" i="4"/>
  <c r="E8" i="4"/>
  <c r="G8" i="4" s="1"/>
  <c r="R8" i="4" s="1"/>
  <c r="D8" i="4"/>
  <c r="B7" i="4"/>
  <c r="C7" i="4" s="1"/>
  <c r="D7" i="4" s="1"/>
  <c r="E7" i="4" s="1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Q7" i="4" s="1"/>
  <c r="R7" i="4" s="1"/>
  <c r="S7" i="4" s="1"/>
  <c r="T7" i="4" s="1"/>
  <c r="U7" i="4" s="1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E23" i="3"/>
  <c r="AC23" i="3"/>
  <c r="AA23" i="3"/>
  <c r="Y23" i="3"/>
  <c r="W23" i="3"/>
  <c r="V23" i="3"/>
  <c r="U23" i="3"/>
  <c r="S23" i="3"/>
  <c r="R23" i="3"/>
  <c r="Q23" i="3"/>
  <c r="O23" i="3"/>
  <c r="M23" i="3"/>
  <c r="K23" i="3"/>
  <c r="I23" i="3"/>
  <c r="AF22" i="3"/>
  <c r="AD22" i="3"/>
  <c r="AB22" i="3"/>
  <c r="Z22" i="3"/>
  <c r="X22" i="3"/>
  <c r="V22" i="3"/>
  <c r="T22" i="3"/>
  <c r="R22" i="3"/>
  <c r="P22" i="3"/>
  <c r="N22" i="3"/>
  <c r="L22" i="3"/>
  <c r="J22" i="3"/>
  <c r="AF21" i="3"/>
  <c r="AD21" i="3"/>
  <c r="AB21" i="3"/>
  <c r="Z21" i="3"/>
  <c r="X21" i="3"/>
  <c r="V21" i="3"/>
  <c r="T21" i="3"/>
  <c r="R21" i="3"/>
  <c r="P21" i="3"/>
  <c r="N21" i="3"/>
  <c r="L21" i="3"/>
  <c r="J21" i="3"/>
  <c r="AF20" i="3"/>
  <c r="AD20" i="3"/>
  <c r="AB20" i="3"/>
  <c r="Z20" i="3"/>
  <c r="X20" i="3"/>
  <c r="V20" i="3"/>
  <c r="T20" i="3"/>
  <c r="R20" i="3"/>
  <c r="P20" i="3"/>
  <c r="N20" i="3"/>
  <c r="L20" i="3"/>
  <c r="J20" i="3"/>
  <c r="AF19" i="3"/>
  <c r="AF23" i="3" s="1"/>
  <c r="AD19" i="3"/>
  <c r="AD23" i="3" s="1"/>
  <c r="AB19" i="3"/>
  <c r="AB23" i="3" s="1"/>
  <c r="Z19" i="3"/>
  <c r="Z23" i="3" s="1"/>
  <c r="X19" i="3"/>
  <c r="X23" i="3" s="1"/>
  <c r="V19" i="3"/>
  <c r="T19" i="3"/>
  <c r="T23" i="3" s="1"/>
  <c r="R19" i="3"/>
  <c r="P19" i="3"/>
  <c r="N19" i="3"/>
  <c r="N23" i="3" s="1"/>
  <c r="L19" i="3"/>
  <c r="L23" i="3" s="1"/>
  <c r="J19" i="3"/>
  <c r="J23" i="3" s="1"/>
  <c r="AF18" i="3"/>
  <c r="AE18" i="3"/>
  <c r="AE24" i="3" s="1"/>
  <c r="AE25" i="3" s="1"/>
  <c r="AD18" i="3"/>
  <c r="AC18" i="3"/>
  <c r="AC24" i="3" s="1"/>
  <c r="AC25" i="3" s="1"/>
  <c r="AB18" i="3"/>
  <c r="Z18" i="3"/>
  <c r="M18" i="3"/>
  <c r="L18" i="3"/>
  <c r="K18" i="3"/>
  <c r="J18" i="3"/>
  <c r="I18" i="3"/>
  <c r="AD24" i="4" l="1"/>
  <c r="AD25" i="4" s="1"/>
  <c r="J23" i="4"/>
  <c r="K24" i="4"/>
  <c r="K25" i="4" s="1"/>
  <c r="N23" i="4"/>
  <c r="L24" i="4"/>
  <c r="L25" i="4" s="1"/>
  <c r="R23" i="4"/>
  <c r="M24" i="4"/>
  <c r="M25" i="4" s="1"/>
  <c r="Z23" i="4"/>
  <c r="Z24" i="4" s="1"/>
  <c r="Z25" i="4" s="1"/>
  <c r="V23" i="4"/>
  <c r="AD23" i="4"/>
  <c r="AD24" i="3"/>
  <c r="AD25" i="3" s="1"/>
  <c r="I24" i="3"/>
  <c r="I25" i="3" s="1"/>
  <c r="J24" i="3"/>
  <c r="J25" i="3" s="1"/>
  <c r="K24" i="3"/>
  <c r="K25" i="3" s="1"/>
  <c r="P23" i="3"/>
  <c r="M24" i="3"/>
  <c r="M25" i="3" s="1"/>
  <c r="Z24" i="3"/>
  <c r="Z25" i="3" s="1"/>
  <c r="AG18" i="4"/>
  <c r="V9" i="4"/>
  <c r="R9" i="4"/>
  <c r="X9" i="4"/>
  <c r="N11" i="4"/>
  <c r="P11" i="4"/>
  <c r="P18" i="4" s="1"/>
  <c r="P24" i="4" s="1"/>
  <c r="P25" i="4" s="1"/>
  <c r="S13" i="4"/>
  <c r="R13" i="4"/>
  <c r="X13" i="4"/>
  <c r="W15" i="4"/>
  <c r="U15" i="4"/>
  <c r="AH15" i="4" s="1"/>
  <c r="W16" i="4"/>
  <c r="U16" i="4"/>
  <c r="S16" i="4"/>
  <c r="Y16" i="4"/>
  <c r="Q16" i="4"/>
  <c r="O10" i="4"/>
  <c r="AA10" i="4"/>
  <c r="AA18" i="4" s="1"/>
  <c r="AA24" i="4" s="1"/>
  <c r="AA25" i="4" s="1"/>
  <c r="S12" i="4"/>
  <c r="Y12" i="4"/>
  <c r="W12" i="4"/>
  <c r="U12" i="4"/>
  <c r="J24" i="4"/>
  <c r="J25" i="4" s="1"/>
  <c r="X8" i="4"/>
  <c r="V8" i="4"/>
  <c r="T8" i="4"/>
  <c r="T14" i="4"/>
  <c r="V14" i="4"/>
  <c r="R17" i="4"/>
  <c r="W17" i="4"/>
  <c r="U17" i="4"/>
  <c r="S17" i="4"/>
  <c r="AB24" i="4"/>
  <c r="AB25" i="4" s="1"/>
  <c r="I24" i="4"/>
  <c r="L24" i="3"/>
  <c r="L25" i="3" s="1"/>
  <c r="AB24" i="3"/>
  <c r="AB25" i="3" s="1"/>
  <c r="AF24" i="3"/>
  <c r="AF25" i="3" s="1"/>
  <c r="S15" i="3"/>
  <c r="V13" i="3"/>
  <c r="B7" i="3"/>
  <c r="C7" i="3" s="1"/>
  <c r="D7" i="3" s="1"/>
  <c r="E7" i="3" s="1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Q7" i="3" s="1"/>
  <c r="R7" i="3" s="1"/>
  <c r="S7" i="3" s="1"/>
  <c r="T7" i="3" s="1"/>
  <c r="U7" i="3" s="1"/>
  <c r="V7" i="3" s="1"/>
  <c r="W7" i="3" s="1"/>
  <c r="X7" i="3" s="1"/>
  <c r="Y7" i="3" s="1"/>
  <c r="Z7" i="3" s="1"/>
  <c r="AA7" i="3" s="1"/>
  <c r="AB7" i="3" s="1"/>
  <c r="AC7" i="3" s="1"/>
  <c r="AD7" i="3" s="1"/>
  <c r="AE7" i="3" s="1"/>
  <c r="AF7" i="3" s="1"/>
  <c r="AG7" i="3" s="1"/>
  <c r="AH7" i="3" s="1"/>
  <c r="AG17" i="3"/>
  <c r="AG16" i="3"/>
  <c r="AG15" i="3"/>
  <c r="AG14" i="3"/>
  <c r="AG13" i="3"/>
  <c r="AG12" i="3"/>
  <c r="AG11" i="3"/>
  <c r="AG10" i="3"/>
  <c r="AG9" i="3"/>
  <c r="AG8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H9" i="4" l="1"/>
  <c r="U18" i="4"/>
  <c r="U24" i="4" s="1"/>
  <c r="U25" i="4" s="1"/>
  <c r="W18" i="4"/>
  <c r="W24" i="4" s="1"/>
  <c r="W25" i="4" s="1"/>
  <c r="X18" i="4"/>
  <c r="X24" i="4" s="1"/>
  <c r="X25" i="4" s="1"/>
  <c r="AH14" i="4"/>
  <c r="AH10" i="4"/>
  <c r="O18" i="4"/>
  <c r="O24" i="4" s="1"/>
  <c r="O25" i="4" s="1"/>
  <c r="I25" i="4"/>
  <c r="T18" i="4"/>
  <c r="T24" i="4" s="1"/>
  <c r="T25" i="4" s="1"/>
  <c r="Y18" i="4"/>
  <c r="Y24" i="4" s="1"/>
  <c r="Y25" i="4" s="1"/>
  <c r="N18" i="4"/>
  <c r="AH11" i="4"/>
  <c r="AH8" i="4"/>
  <c r="AH17" i="4"/>
  <c r="V18" i="4"/>
  <c r="V24" i="4" s="1"/>
  <c r="V25" i="4" s="1"/>
  <c r="S18" i="4"/>
  <c r="S24" i="4" s="1"/>
  <c r="S25" i="4" s="1"/>
  <c r="AH12" i="4"/>
  <c r="Q18" i="4"/>
  <c r="Q24" i="4" s="1"/>
  <c r="Q25" i="4" s="1"/>
  <c r="AH16" i="4"/>
  <c r="AH13" i="4"/>
  <c r="R18" i="4"/>
  <c r="R24" i="4" s="1"/>
  <c r="R25" i="4" s="1"/>
  <c r="AG18" i="3"/>
  <c r="N24" i="4" l="1"/>
  <c r="AH18" i="4"/>
  <c r="N25" i="4" l="1"/>
  <c r="AH24" i="4"/>
  <c r="D8" i="3"/>
  <c r="E8" i="3" s="1"/>
  <c r="G8" i="3" s="1"/>
  <c r="V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T8" i="3" l="1"/>
  <c r="X8" i="3"/>
  <c r="R8" i="3"/>
  <c r="AH8" i="3"/>
  <c r="G9" i="3"/>
  <c r="R9" i="3" l="1"/>
  <c r="X9" i="3"/>
  <c r="V9" i="3"/>
  <c r="G10" i="3"/>
  <c r="O10" i="3" l="1"/>
  <c r="AA10" i="3"/>
  <c r="AA18" i="3" s="1"/>
  <c r="AA24" i="3" s="1"/>
  <c r="AA25" i="3" s="1"/>
  <c r="AH9" i="3"/>
  <c r="G11" i="3"/>
  <c r="N11" i="3" l="1"/>
  <c r="P11" i="3"/>
  <c r="P18" i="3" s="1"/>
  <c r="P24" i="3" s="1"/>
  <c r="P25" i="3" s="1"/>
  <c r="O18" i="3"/>
  <c r="O24" i="3" s="1"/>
  <c r="O25" i="3" s="1"/>
  <c r="AH10" i="3"/>
  <c r="G12" i="3"/>
  <c r="U12" i="3" l="1"/>
  <c r="S12" i="3"/>
  <c r="Y12" i="3"/>
  <c r="W12" i="3"/>
  <c r="N18" i="3"/>
  <c r="AH11" i="3"/>
  <c r="G13" i="3"/>
  <c r="S13" i="3" l="1"/>
  <c r="R13" i="3"/>
  <c r="X13" i="3"/>
  <c r="X18" i="3" s="1"/>
  <c r="X24" i="3" s="1"/>
  <c r="X25" i="3" s="1"/>
  <c r="AH12" i="3"/>
  <c r="N24" i="3"/>
  <c r="G14" i="3"/>
  <c r="N25" i="3" l="1"/>
  <c r="V14" i="3"/>
  <c r="T14" i="3"/>
  <c r="T18" i="3" s="1"/>
  <c r="T24" i="3" s="1"/>
  <c r="T25" i="3" s="1"/>
  <c r="AH13" i="3"/>
  <c r="G15" i="3"/>
  <c r="W15" i="3" l="1"/>
  <c r="U15" i="3"/>
  <c r="AH14" i="3"/>
  <c r="V18" i="3"/>
  <c r="V24" i="3" s="1"/>
  <c r="V25" i="3" s="1"/>
  <c r="G17" i="3"/>
  <c r="G16" i="3"/>
  <c r="Y16" i="3" l="1"/>
  <c r="Y18" i="3" s="1"/>
  <c r="Y24" i="3" s="1"/>
  <c r="Y25" i="3" s="1"/>
  <c r="Q16" i="3"/>
  <c r="W16" i="3"/>
  <c r="U16" i="3"/>
  <c r="S16" i="3"/>
  <c r="AH15" i="3"/>
  <c r="W17" i="3"/>
  <c r="U17" i="3"/>
  <c r="S17" i="3"/>
  <c r="R17" i="3"/>
  <c r="W18" i="3"/>
  <c r="W24" i="3" s="1"/>
  <c r="W25" i="3" s="1"/>
  <c r="U18" i="3" l="1"/>
  <c r="U24" i="3" s="1"/>
  <c r="U25" i="3" s="1"/>
  <c r="AH17" i="3"/>
  <c r="R18" i="3"/>
  <c r="R24" i="3" s="1"/>
  <c r="R25" i="3" s="1"/>
  <c r="Q18" i="3"/>
  <c r="AH16" i="3"/>
  <c r="S18" i="3"/>
  <c r="S24" i="3" s="1"/>
  <c r="S25" i="3" s="1"/>
  <c r="Q24" i="3" l="1"/>
  <c r="AH18" i="3"/>
  <c r="Q25" i="3" l="1"/>
  <c r="AH24" i="3"/>
</calcChain>
</file>

<file path=xl/sharedStrings.xml><?xml version="1.0" encoding="utf-8"?>
<sst xmlns="http://schemas.openxmlformats.org/spreadsheetml/2006/main" count="138" uniqueCount="51">
  <si>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</si>
  <si>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</si>
  <si>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</si>
  <si>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</si>
  <si>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</si>
  <si>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</si>
  <si>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</si>
  <si>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</si>
  <si>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</si>
  <si>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</si>
  <si>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</si>
  <si>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</si>
  <si>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</si>
  <si>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</si>
  <si>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</si>
  <si>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</si>
  <si>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</si>
  <si>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</si>
  <si>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</si>
  <si>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</si>
  <si>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</si>
  <si>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</si>
  <si>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</si>
  <si>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</si>
  <si>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</si>
  <si>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</si>
  <si>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r>
      <rPr>
        <b/>
        <sz val="12"/>
        <color theme="1"/>
        <rFont val="Sylfaen"/>
        <family val="1"/>
      </rPr>
      <t>I  ზონა</t>
    </r>
    <r>
      <rPr>
        <sz val="12"/>
        <color theme="1"/>
        <rFont val="Sylfaen"/>
        <family val="1"/>
      </rPr>
      <t>, ქვეზონა-ახმეტა,თელავი,გურჯაანი,ალაზნის სარწყავი სისტემის ცენტრალური ნაწილის მიწები და ამ რაიონში შემავალი ზემო ალაზნის სარწყავი სისტემის მიწები.</t>
    </r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</si>
  <si>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</si>
  <si>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</si>
  <si>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</si>
  <si>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</si>
  <si>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</si>
  <si>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</si>
  <si>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</si>
  <si>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</si>
  <si>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</si>
  <si>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</si>
  <si>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</si>
  <si>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</si>
  <si>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</si>
  <si>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</si>
  <si>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</si>
  <si>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</si>
  <si>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</si>
  <si>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</si>
  <si>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</si>
  <si>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t>ზემო ალაზანი - ზემო ალაზნის სარწყავი სისტემა</t>
  </si>
  <si>
    <t>წყლის ნეტო W  მოცულობა</t>
  </si>
  <si>
    <t>წყლის ბრუტო W  მოცულობა</t>
  </si>
  <si>
    <t>ზემო ალაზანი - ნაურდლის სარწყავი სისტემა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</si>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</sst>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 wrapText="1"/>
    </xf>
    <xf numFmtId="0" fontId="1" fillId="0" borderId="30" xfId="0" applyNumberFormat="1" applyFont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1" fillId="0" borderId="35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B7B40-377A-4200-A4A7-B51B2D88028A}">
  <sheetPr>
    <tabColor rgb="FF00B050"/>
    <pageSetUpPr fitToPage="1"/>
  </sheetPr>
  <dimension ref="A1:AH25"/>
  <sheetViews>
    <sheetView tabSelected="1" zoomScale="80" zoomScaleNormal="80" workbookViewId="0">
      <selection activeCell="B5" sqref="B5:B6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3" width="7.5546875" style="1" customWidth="1"/>
    <col min="4" max="5" width="9.109375" style="1" customWidth="1"/>
    <col min="6" max="6" width="9.6640625" style="1" customWidth="1"/>
    <col min="7" max="7" width="9.109375" style="1" customWidth="1"/>
    <col min="8" max="8" width="9.88671875" style="1" customWidth="1"/>
    <col min="9" max="12" width="6.88671875" style="8" customWidth="1"/>
    <col min="13" max="16" width="6.88671875" style="1" customWidth="1"/>
    <col min="17" max="17" width="12.6640625" style="1" customWidth="1"/>
    <col min="18" max="18" width="14.44140625" style="1" customWidth="1"/>
    <col min="19" max="20" width="14.6640625" style="1" bestFit="1" customWidth="1"/>
    <col min="21" max="21" width="14.109375" style="1" bestFit="1" customWidth="1"/>
    <col min="22" max="22" width="14.6640625" style="1" bestFit="1" customWidth="1"/>
    <col min="23" max="23" width="14.109375" style="1" bestFit="1" customWidth="1"/>
    <col min="24" max="24" width="14.6640625" style="1" bestFit="1" customWidth="1"/>
    <col min="25" max="25" width="14.109375" style="1" bestFit="1" customWidth="1"/>
    <col min="26" max="32" width="6.88671875" style="1" customWidth="1"/>
    <col min="33" max="33" width="11.44140625" style="8" customWidth="1"/>
    <col min="34" max="34" width="15.5546875" style="8" bestFit="1" customWidth="1"/>
    <col min="35" max="16384" width="9.109375" style="1"/>
  </cols>
  <sheetData>
    <row r="1" spans="1:34" ht="48" customHeight="1" thickBot="1" x14ac:dyDescent="0.45">
      <c r="A1" s="107" t="s">
        <v>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1:34" ht="27" customHeight="1" x14ac:dyDescent="0.4">
      <c r="A2" s="84" t="s">
        <v>46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</row>
    <row r="3" spans="1:34" ht="27" customHeight="1" x14ac:dyDescent="0.3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9"/>
    </row>
    <row r="4" spans="1:34" ht="27" customHeight="1" thickBot="1" x14ac:dyDescent="0.35">
      <c r="A4" s="90" t="s">
        <v>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2"/>
    </row>
    <row r="5" spans="1:34" ht="66.75" customHeight="1" thickBot="1" x14ac:dyDescent="0.35">
      <c r="A5" s="96" t="s">
        <v>1</v>
      </c>
      <c r="B5" s="76" t="s">
        <v>2</v>
      </c>
      <c r="C5" s="76" t="s">
        <v>3</v>
      </c>
      <c r="D5" s="78" t="s">
        <v>27</v>
      </c>
      <c r="E5" s="78" t="s">
        <v>28</v>
      </c>
      <c r="F5" s="78" t="s">
        <v>29</v>
      </c>
      <c r="G5" s="78" t="s">
        <v>30</v>
      </c>
      <c r="H5" s="78" t="s">
        <v>39</v>
      </c>
      <c r="I5" s="93" t="s">
        <v>41</v>
      </c>
      <c r="J5" s="94"/>
      <c r="K5" s="93" t="s">
        <v>40</v>
      </c>
      <c r="L5" s="95"/>
      <c r="M5" s="80" t="s">
        <v>4</v>
      </c>
      <c r="N5" s="81"/>
      <c r="O5" s="80" t="s">
        <v>5</v>
      </c>
      <c r="P5" s="81"/>
      <c r="Q5" s="80" t="s">
        <v>6</v>
      </c>
      <c r="R5" s="81"/>
      <c r="S5" s="80" t="s">
        <v>7</v>
      </c>
      <c r="T5" s="81"/>
      <c r="U5" s="80" t="s">
        <v>8</v>
      </c>
      <c r="V5" s="81"/>
      <c r="W5" s="80" t="s">
        <v>9</v>
      </c>
      <c r="X5" s="81"/>
      <c r="Y5" s="80" t="s">
        <v>10</v>
      </c>
      <c r="Z5" s="81"/>
      <c r="AA5" s="80" t="s">
        <v>11</v>
      </c>
      <c r="AB5" s="81"/>
      <c r="AC5" s="80" t="s">
        <v>42</v>
      </c>
      <c r="AD5" s="81"/>
      <c r="AE5" s="80" t="s">
        <v>12</v>
      </c>
      <c r="AF5" s="81"/>
      <c r="AG5" s="82" t="s">
        <v>43</v>
      </c>
      <c r="AH5" s="83"/>
    </row>
    <row r="6" spans="1:34" ht="31.5" customHeight="1" thickBot="1" x14ac:dyDescent="0.35">
      <c r="A6" s="97"/>
      <c r="B6" s="77"/>
      <c r="C6" s="77"/>
      <c r="D6" s="77"/>
      <c r="E6" s="77"/>
      <c r="F6" s="79"/>
      <c r="G6" s="77"/>
      <c r="H6" s="79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2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5" t="s">
        <v>44</v>
      </c>
      <c r="AH6" s="55" t="s">
        <v>45</v>
      </c>
    </row>
    <row r="7" spans="1:34" ht="15" thickBot="1" x14ac:dyDescent="0.35">
      <c r="A7" s="20">
        <v>1</v>
      </c>
      <c r="B7" s="20">
        <f>A7+1</f>
        <v>2</v>
      </c>
      <c r="C7" s="20">
        <f t="shared" ref="C7:AH7" si="0">B7+1</f>
        <v>3</v>
      </c>
      <c r="D7" s="20">
        <f t="shared" si="0"/>
        <v>4</v>
      </c>
      <c r="E7" s="20">
        <f t="shared" si="0"/>
        <v>5</v>
      </c>
      <c r="F7" s="20">
        <f t="shared" si="0"/>
        <v>6</v>
      </c>
      <c r="G7" s="20">
        <f t="shared" si="0"/>
        <v>7</v>
      </c>
      <c r="H7" s="20">
        <f t="shared" si="0"/>
        <v>8</v>
      </c>
      <c r="I7" s="20">
        <f t="shared" si="0"/>
        <v>9</v>
      </c>
      <c r="J7" s="20">
        <f t="shared" si="0"/>
        <v>10</v>
      </c>
      <c r="K7" s="20">
        <f t="shared" si="0"/>
        <v>11</v>
      </c>
      <c r="L7" s="20">
        <f t="shared" si="0"/>
        <v>12</v>
      </c>
      <c r="M7" s="20">
        <f t="shared" si="0"/>
        <v>13</v>
      </c>
      <c r="N7" s="20">
        <f t="shared" si="0"/>
        <v>14</v>
      </c>
      <c r="O7" s="20">
        <f t="shared" si="0"/>
        <v>15</v>
      </c>
      <c r="P7" s="20">
        <f t="shared" si="0"/>
        <v>16</v>
      </c>
      <c r="Q7" s="20">
        <f t="shared" si="0"/>
        <v>17</v>
      </c>
      <c r="R7" s="20">
        <f t="shared" si="0"/>
        <v>18</v>
      </c>
      <c r="S7" s="20">
        <f t="shared" si="0"/>
        <v>19</v>
      </c>
      <c r="T7" s="20">
        <f t="shared" si="0"/>
        <v>20</v>
      </c>
      <c r="U7" s="20">
        <f t="shared" si="0"/>
        <v>21</v>
      </c>
      <c r="V7" s="20">
        <f t="shared" si="0"/>
        <v>22</v>
      </c>
      <c r="W7" s="20">
        <f t="shared" si="0"/>
        <v>23</v>
      </c>
      <c r="X7" s="20">
        <f t="shared" si="0"/>
        <v>24</v>
      </c>
      <c r="Y7" s="20">
        <f t="shared" si="0"/>
        <v>25</v>
      </c>
      <c r="Z7" s="20">
        <f t="shared" si="0"/>
        <v>26</v>
      </c>
      <c r="AA7" s="20">
        <f t="shared" si="0"/>
        <v>27</v>
      </c>
      <c r="AB7" s="20">
        <f t="shared" si="0"/>
        <v>28</v>
      </c>
      <c r="AC7" s="20">
        <f t="shared" si="0"/>
        <v>29</v>
      </c>
      <c r="AD7" s="20">
        <f t="shared" si="0"/>
        <v>30</v>
      </c>
      <c r="AE7" s="20">
        <f t="shared" si="0"/>
        <v>31</v>
      </c>
      <c r="AF7" s="20">
        <f t="shared" si="0"/>
        <v>32</v>
      </c>
      <c r="AG7" s="20">
        <f t="shared" si="0"/>
        <v>33</v>
      </c>
      <c r="AH7" s="20">
        <f t="shared" si="0"/>
        <v>34</v>
      </c>
    </row>
    <row r="8" spans="1:34" ht="24" customHeight="1" x14ac:dyDescent="0.3">
      <c r="A8" s="39">
        <v>1</v>
      </c>
      <c r="B8" s="50" t="s">
        <v>16</v>
      </c>
      <c r="C8" s="51">
        <v>1235</v>
      </c>
      <c r="D8" s="52">
        <f>C8/86.4</f>
        <v>14.293981481481481</v>
      </c>
      <c r="E8" s="52">
        <f>D8/15</f>
        <v>0.95293209876543206</v>
      </c>
      <c r="F8" s="66">
        <v>128.26</v>
      </c>
      <c r="G8" s="52">
        <f>E8*F8</f>
        <v>122.22307098765431</v>
      </c>
      <c r="H8" s="52">
        <v>4</v>
      </c>
      <c r="I8" s="36"/>
      <c r="J8" s="37"/>
      <c r="K8" s="36"/>
      <c r="L8" s="37"/>
      <c r="M8" s="33"/>
      <c r="N8" s="34"/>
      <c r="O8" s="33"/>
      <c r="P8" s="34"/>
      <c r="Q8" s="33"/>
      <c r="R8" s="35">
        <f>G8*16*86.4</f>
        <v>168961.17333333334</v>
      </c>
      <c r="S8" s="33"/>
      <c r="T8" s="35">
        <f>G8*16*86.4</f>
        <v>168961.17333333334</v>
      </c>
      <c r="U8" s="33"/>
      <c r="V8" s="35">
        <f>G8*16*86.4</f>
        <v>168961.17333333334</v>
      </c>
      <c r="W8" s="33"/>
      <c r="X8" s="35">
        <f>G8*16*86.4</f>
        <v>168961.17333333334</v>
      </c>
      <c r="Y8" s="33"/>
      <c r="Z8" s="34"/>
      <c r="AA8" s="33"/>
      <c r="AB8" s="37"/>
      <c r="AC8" s="36"/>
      <c r="AD8" s="37"/>
      <c r="AE8" s="36"/>
      <c r="AF8" s="37"/>
      <c r="AG8" s="61">
        <f>F8*H8</f>
        <v>513.04</v>
      </c>
      <c r="AH8" s="56">
        <f>I8+J8+K8+L8+M8+N8+O8+P8+Q8+R8+S8+T8+U8+V8+W8+X8+Y8+Z8+AA8+AB8+AC8+AD8+AE8+AF8</f>
        <v>675844.69333333336</v>
      </c>
    </row>
    <row r="9" spans="1:34" ht="24" customHeight="1" x14ac:dyDescent="0.3">
      <c r="A9" s="31">
        <f>A8+1</f>
        <v>2</v>
      </c>
      <c r="B9" s="2" t="s">
        <v>17</v>
      </c>
      <c r="C9" s="3">
        <v>1235</v>
      </c>
      <c r="D9" s="4">
        <f t="shared" ref="D9:D17" si="1">C9/86.4</f>
        <v>14.293981481481481</v>
      </c>
      <c r="E9" s="4">
        <f t="shared" ref="E9:E17" si="2">D9/15</f>
        <v>0.95293209876543206</v>
      </c>
      <c r="F9" s="67">
        <v>129.41</v>
      </c>
      <c r="G9" s="4">
        <f t="shared" ref="G9:G17" si="3">E9*F9</f>
        <v>123.31894290123456</v>
      </c>
      <c r="H9" s="4">
        <v>3</v>
      </c>
      <c r="I9" s="9"/>
      <c r="J9" s="10"/>
      <c r="K9" s="9"/>
      <c r="L9" s="10"/>
      <c r="M9" s="21"/>
      <c r="N9" s="15"/>
      <c r="O9" s="21"/>
      <c r="P9" s="15"/>
      <c r="Q9" s="21"/>
      <c r="R9" s="14">
        <f>G9*16*86.4</f>
        <v>170476.10666666666</v>
      </c>
      <c r="S9" s="21"/>
      <c r="T9" s="15"/>
      <c r="U9" s="21"/>
      <c r="V9" s="14">
        <f>G9*16*86.4</f>
        <v>170476.10666666666</v>
      </c>
      <c r="W9" s="21"/>
      <c r="X9" s="14">
        <f>G9*16*86.4</f>
        <v>170476.10666666666</v>
      </c>
      <c r="Y9" s="21"/>
      <c r="Z9" s="15"/>
      <c r="AA9" s="21"/>
      <c r="AB9" s="10"/>
      <c r="AC9" s="9"/>
      <c r="AD9" s="10"/>
      <c r="AE9" s="9"/>
      <c r="AF9" s="10"/>
      <c r="AG9" s="24">
        <f>F9*H9</f>
        <v>388.23</v>
      </c>
      <c r="AH9" s="57">
        <f>I9+J9+K9+L9+M9+N9+O9+P9+Q9+R9+S9+T9+U9+V9+W9+X9+Y9+Z9+AA9+AB9+AC9+AD9+AE9+AF9</f>
        <v>511428.31999999995</v>
      </c>
    </row>
    <row r="10" spans="1:34" ht="40.5" customHeight="1" x14ac:dyDescent="0.3">
      <c r="A10" s="31">
        <f t="shared" ref="A10:A25" si="4">A9+1</f>
        <v>3</v>
      </c>
      <c r="B10" s="2" t="s">
        <v>18</v>
      </c>
      <c r="C10" s="3">
        <v>1411</v>
      </c>
      <c r="D10" s="4">
        <f t="shared" si="1"/>
        <v>16.331018518518519</v>
      </c>
      <c r="E10" s="4">
        <f t="shared" si="2"/>
        <v>1.0887345679012346</v>
      </c>
      <c r="F10" s="67">
        <v>0</v>
      </c>
      <c r="G10" s="4">
        <f t="shared" si="3"/>
        <v>0</v>
      </c>
      <c r="H10" s="4">
        <v>2</v>
      </c>
      <c r="I10" s="9"/>
      <c r="J10" s="10"/>
      <c r="K10" s="9"/>
      <c r="L10" s="10"/>
      <c r="M10" s="21"/>
      <c r="N10" s="15"/>
      <c r="O10" s="13">
        <f>G10*15*86.4</f>
        <v>0</v>
      </c>
      <c r="P10" s="15"/>
      <c r="Q10" s="21"/>
      <c r="R10" s="15"/>
      <c r="S10" s="21"/>
      <c r="T10" s="15"/>
      <c r="U10" s="21"/>
      <c r="V10" s="15"/>
      <c r="W10" s="21"/>
      <c r="X10" s="15"/>
      <c r="Y10" s="21"/>
      <c r="Z10" s="15"/>
      <c r="AA10" s="13">
        <f>G10*15*86.4</f>
        <v>0</v>
      </c>
      <c r="AB10" s="10"/>
      <c r="AC10" s="9"/>
      <c r="AD10" s="10"/>
      <c r="AE10" s="9"/>
      <c r="AF10" s="10"/>
      <c r="AG10" s="24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35.25" customHeight="1" x14ac:dyDescent="0.3">
      <c r="A11" s="31">
        <f t="shared" si="4"/>
        <v>4</v>
      </c>
      <c r="B11" s="2" t="s">
        <v>19</v>
      </c>
      <c r="C11" s="3">
        <v>1411</v>
      </c>
      <c r="D11" s="4">
        <f t="shared" si="1"/>
        <v>16.331018518518519</v>
      </c>
      <c r="E11" s="4">
        <f t="shared" si="2"/>
        <v>1.0887345679012346</v>
      </c>
      <c r="F11" s="67">
        <v>0</v>
      </c>
      <c r="G11" s="4">
        <f t="shared" si="3"/>
        <v>0</v>
      </c>
      <c r="H11" s="4">
        <v>2</v>
      </c>
      <c r="I11" s="9"/>
      <c r="J11" s="10"/>
      <c r="K11" s="9"/>
      <c r="L11" s="10"/>
      <c r="M11" s="21"/>
      <c r="N11" s="14">
        <f>G11*15*86.4</f>
        <v>0</v>
      </c>
      <c r="O11" s="21"/>
      <c r="P11" s="14">
        <f>G11*15*86.4</f>
        <v>0</v>
      </c>
      <c r="Q11" s="21"/>
      <c r="R11" s="15"/>
      <c r="S11" s="21"/>
      <c r="T11" s="15"/>
      <c r="U11" s="21"/>
      <c r="V11" s="15"/>
      <c r="W11" s="21"/>
      <c r="X11" s="15"/>
      <c r="Y11" s="21"/>
      <c r="Z11" s="15"/>
      <c r="AA11" s="21"/>
      <c r="AB11" s="10"/>
      <c r="AC11" s="9"/>
      <c r="AD11" s="10"/>
      <c r="AE11" s="9"/>
      <c r="AF11" s="10"/>
      <c r="AG11" s="24">
        <f t="shared" si="5"/>
        <v>0</v>
      </c>
      <c r="AH11" s="57">
        <f t="shared" si="6"/>
        <v>0</v>
      </c>
    </row>
    <row r="12" spans="1:34" ht="24" customHeight="1" x14ac:dyDescent="0.3">
      <c r="A12" s="31">
        <f t="shared" si="4"/>
        <v>5</v>
      </c>
      <c r="B12" s="2" t="s">
        <v>20</v>
      </c>
      <c r="C12" s="3">
        <v>1411</v>
      </c>
      <c r="D12" s="4">
        <f t="shared" si="1"/>
        <v>16.331018518518519</v>
      </c>
      <c r="E12" s="4">
        <f t="shared" si="2"/>
        <v>1.0887345679012346</v>
      </c>
      <c r="F12" s="67">
        <v>307.41000000000003</v>
      </c>
      <c r="G12" s="4">
        <f t="shared" si="3"/>
        <v>334.68789351851854</v>
      </c>
      <c r="H12" s="4">
        <v>4</v>
      </c>
      <c r="I12" s="9"/>
      <c r="J12" s="10"/>
      <c r="K12" s="9"/>
      <c r="L12" s="10"/>
      <c r="M12" s="21"/>
      <c r="N12" s="15"/>
      <c r="O12" s="21"/>
      <c r="P12" s="15"/>
      <c r="Q12" s="21"/>
      <c r="R12" s="15"/>
      <c r="S12" s="13">
        <f>G12*15*86.4</f>
        <v>433755.51000000007</v>
      </c>
      <c r="T12" s="15"/>
      <c r="U12" s="13">
        <f>G12*15*86.4</f>
        <v>433755.51000000007</v>
      </c>
      <c r="V12" s="15"/>
      <c r="W12" s="13">
        <f>G12*15*86.4</f>
        <v>433755.51000000007</v>
      </c>
      <c r="X12" s="15"/>
      <c r="Y12" s="13">
        <f>G12*15*86.4</f>
        <v>433755.51000000007</v>
      </c>
      <c r="Z12" s="15"/>
      <c r="AA12" s="21"/>
      <c r="AB12" s="10"/>
      <c r="AC12" s="9"/>
      <c r="AD12" s="10"/>
      <c r="AE12" s="9"/>
      <c r="AF12" s="10"/>
      <c r="AG12" s="24">
        <f t="shared" si="5"/>
        <v>1229.6400000000001</v>
      </c>
      <c r="AH12" s="57">
        <f t="shared" si="6"/>
        <v>1735022.0400000003</v>
      </c>
    </row>
    <row r="13" spans="1:34" ht="35.25" customHeight="1" x14ac:dyDescent="0.3">
      <c r="A13" s="31">
        <f t="shared" si="4"/>
        <v>6</v>
      </c>
      <c r="B13" s="2" t="s">
        <v>21</v>
      </c>
      <c r="C13" s="3">
        <v>1235</v>
      </c>
      <c r="D13" s="4">
        <f t="shared" si="1"/>
        <v>14.293981481481481</v>
      </c>
      <c r="E13" s="4">
        <f t="shared" si="2"/>
        <v>0.95293209876543206</v>
      </c>
      <c r="F13" s="67">
        <v>1.7</v>
      </c>
      <c r="G13" s="4">
        <f t="shared" si="3"/>
        <v>1.6199845679012344</v>
      </c>
      <c r="H13" s="4">
        <v>4</v>
      </c>
      <c r="I13" s="9"/>
      <c r="J13" s="10"/>
      <c r="K13" s="9"/>
      <c r="L13" s="10"/>
      <c r="M13" s="21"/>
      <c r="N13" s="15"/>
      <c r="O13" s="21"/>
      <c r="P13" s="15"/>
      <c r="Q13" s="21"/>
      <c r="R13" s="14">
        <f>G13*16*86.4</f>
        <v>2239.4666666666667</v>
      </c>
      <c r="S13" s="13">
        <f>G13*15*86.4</f>
        <v>2099.5</v>
      </c>
      <c r="T13" s="15"/>
      <c r="U13" s="21"/>
      <c r="V13" s="14">
        <f>G1217*86.4</f>
        <v>0</v>
      </c>
      <c r="W13" s="21"/>
      <c r="X13" s="14">
        <f>G13*16*86.4</f>
        <v>2239.4666666666667</v>
      </c>
      <c r="Y13" s="21"/>
      <c r="Z13" s="15"/>
      <c r="AA13" s="21"/>
      <c r="AB13" s="10"/>
      <c r="AC13" s="9"/>
      <c r="AD13" s="10"/>
      <c r="AE13" s="9"/>
      <c r="AF13" s="10"/>
      <c r="AG13" s="24">
        <f t="shared" si="5"/>
        <v>6.8</v>
      </c>
      <c r="AH13" s="57">
        <f t="shared" si="6"/>
        <v>6578.4333333333343</v>
      </c>
    </row>
    <row r="14" spans="1:34" ht="24" customHeight="1" x14ac:dyDescent="0.3">
      <c r="A14" s="31">
        <f t="shared" si="4"/>
        <v>7</v>
      </c>
      <c r="B14" s="2" t="s">
        <v>22</v>
      </c>
      <c r="C14" s="3">
        <v>1411</v>
      </c>
      <c r="D14" s="4">
        <f t="shared" si="1"/>
        <v>16.331018518518519</v>
      </c>
      <c r="E14" s="4">
        <f t="shared" si="2"/>
        <v>1.0887345679012346</v>
      </c>
      <c r="F14" s="67">
        <v>0</v>
      </c>
      <c r="G14" s="4">
        <f t="shared" si="3"/>
        <v>0</v>
      </c>
      <c r="H14" s="4">
        <v>2</v>
      </c>
      <c r="I14" s="9"/>
      <c r="J14" s="10"/>
      <c r="K14" s="9"/>
      <c r="L14" s="10"/>
      <c r="M14" s="21"/>
      <c r="N14" s="15"/>
      <c r="O14" s="21"/>
      <c r="P14" s="15"/>
      <c r="Q14" s="21"/>
      <c r="R14" s="15"/>
      <c r="S14" s="21"/>
      <c r="T14" s="14">
        <f>G14*16*86.4</f>
        <v>0</v>
      </c>
      <c r="U14" s="21"/>
      <c r="V14" s="14">
        <f>G14*16*86.4</f>
        <v>0</v>
      </c>
      <c r="W14" s="21"/>
      <c r="X14" s="15"/>
      <c r="Y14" s="21"/>
      <c r="Z14" s="15"/>
      <c r="AA14" s="21"/>
      <c r="AB14" s="10"/>
      <c r="AC14" s="9"/>
      <c r="AD14" s="10"/>
      <c r="AE14" s="9"/>
      <c r="AF14" s="10"/>
      <c r="AG14" s="24">
        <f t="shared" si="5"/>
        <v>0</v>
      </c>
      <c r="AH14" s="57">
        <f t="shared" si="6"/>
        <v>0</v>
      </c>
    </row>
    <row r="15" spans="1:34" ht="24" customHeight="1" x14ac:dyDescent="0.3">
      <c r="A15" s="31">
        <f t="shared" si="4"/>
        <v>8</v>
      </c>
      <c r="B15" s="2" t="s">
        <v>23</v>
      </c>
      <c r="C15" s="3">
        <v>1411</v>
      </c>
      <c r="D15" s="4">
        <f t="shared" si="1"/>
        <v>16.331018518518519</v>
      </c>
      <c r="E15" s="4">
        <f t="shared" si="2"/>
        <v>1.0887345679012346</v>
      </c>
      <c r="F15" s="67">
        <v>2.5</v>
      </c>
      <c r="G15" s="4">
        <f t="shared" si="3"/>
        <v>2.7218364197530862</v>
      </c>
      <c r="H15" s="4">
        <v>3</v>
      </c>
      <c r="I15" s="9"/>
      <c r="J15" s="10"/>
      <c r="K15" s="9"/>
      <c r="L15" s="10"/>
      <c r="M15" s="21"/>
      <c r="N15" s="15"/>
      <c r="O15" s="21"/>
      <c r="P15" s="15"/>
      <c r="Q15" s="21"/>
      <c r="R15" s="15"/>
      <c r="S15" s="13">
        <f>G1416*86.4</f>
        <v>0</v>
      </c>
      <c r="T15" s="15"/>
      <c r="U15" s="13">
        <f>G15*15*86.4</f>
        <v>3527.4999999999995</v>
      </c>
      <c r="V15" s="15"/>
      <c r="W15" s="13">
        <f>G15*15*86.4</f>
        <v>3527.4999999999995</v>
      </c>
      <c r="X15" s="15"/>
      <c r="Y15" s="21"/>
      <c r="Z15" s="15"/>
      <c r="AA15" s="21"/>
      <c r="AB15" s="10"/>
      <c r="AC15" s="9"/>
      <c r="AD15" s="10"/>
      <c r="AE15" s="9"/>
      <c r="AF15" s="10"/>
      <c r="AG15" s="24">
        <f t="shared" si="5"/>
        <v>7.5</v>
      </c>
      <c r="AH15" s="57">
        <f t="shared" si="6"/>
        <v>7054.9999999999991</v>
      </c>
    </row>
    <row r="16" spans="1:34" ht="24" customHeight="1" x14ac:dyDescent="0.3">
      <c r="A16" s="31">
        <f t="shared" si="4"/>
        <v>9</v>
      </c>
      <c r="B16" s="2" t="s">
        <v>24</v>
      </c>
      <c r="C16" s="3">
        <v>1411</v>
      </c>
      <c r="D16" s="4">
        <f t="shared" si="1"/>
        <v>16.331018518518519</v>
      </c>
      <c r="E16" s="4">
        <f t="shared" si="2"/>
        <v>1.0887345679012346</v>
      </c>
      <c r="F16" s="67">
        <v>12.09</v>
      </c>
      <c r="G16" s="4">
        <f t="shared" si="3"/>
        <v>13.162800925925925</v>
      </c>
      <c r="H16" s="4">
        <v>5</v>
      </c>
      <c r="I16" s="9"/>
      <c r="J16" s="10"/>
      <c r="K16" s="9"/>
      <c r="L16" s="10"/>
      <c r="M16" s="21"/>
      <c r="N16" s="15"/>
      <c r="O16" s="21"/>
      <c r="P16" s="15"/>
      <c r="Q16" s="13">
        <f>G16*15*86.4</f>
        <v>17058.990000000002</v>
      </c>
      <c r="R16" s="15"/>
      <c r="S16" s="13">
        <f>G16*15*86.4</f>
        <v>17058.990000000002</v>
      </c>
      <c r="T16" s="15"/>
      <c r="U16" s="13">
        <f>G16*15*86.4</f>
        <v>17058.990000000002</v>
      </c>
      <c r="V16" s="15"/>
      <c r="W16" s="13">
        <f>G16*15*86.4</f>
        <v>17058.990000000002</v>
      </c>
      <c r="X16" s="15"/>
      <c r="Y16" s="13">
        <f>G16*15*86.4</f>
        <v>17058.990000000002</v>
      </c>
      <c r="Z16" s="15"/>
      <c r="AA16" s="21"/>
      <c r="AB16" s="10"/>
      <c r="AC16" s="9"/>
      <c r="AD16" s="10"/>
      <c r="AE16" s="9"/>
      <c r="AF16" s="10"/>
      <c r="AG16" s="24">
        <f t="shared" si="5"/>
        <v>60.45</v>
      </c>
      <c r="AH16" s="57">
        <f t="shared" si="6"/>
        <v>85294.950000000012</v>
      </c>
    </row>
    <row r="17" spans="1:34" ht="24" customHeight="1" thickBot="1" x14ac:dyDescent="0.35">
      <c r="A17" s="31">
        <f t="shared" si="4"/>
        <v>10</v>
      </c>
      <c r="B17" s="28" t="s">
        <v>25</v>
      </c>
      <c r="C17" s="53">
        <v>1411</v>
      </c>
      <c r="D17" s="54">
        <f t="shared" si="1"/>
        <v>16.331018518518519</v>
      </c>
      <c r="E17" s="54">
        <f t="shared" si="2"/>
        <v>1.0887345679012346</v>
      </c>
      <c r="F17" s="68">
        <v>14.76</v>
      </c>
      <c r="G17" s="54">
        <f t="shared" si="3"/>
        <v>16.069722222222222</v>
      </c>
      <c r="H17" s="54">
        <v>4</v>
      </c>
      <c r="I17" s="40"/>
      <c r="J17" s="41"/>
      <c r="K17" s="40"/>
      <c r="L17" s="41"/>
      <c r="M17" s="43"/>
      <c r="N17" s="42"/>
      <c r="O17" s="43"/>
      <c r="P17" s="42"/>
      <c r="Q17" s="43"/>
      <c r="R17" s="45">
        <f>G17*16*86.4</f>
        <v>22214.784</v>
      </c>
      <c r="S17" s="44">
        <f>G17*15*86.4</f>
        <v>20826.36</v>
      </c>
      <c r="T17" s="42"/>
      <c r="U17" s="44">
        <f>G17*15*86.4</f>
        <v>20826.36</v>
      </c>
      <c r="V17" s="42"/>
      <c r="W17" s="44">
        <f>G17*15*86.4</f>
        <v>20826.36</v>
      </c>
      <c r="X17" s="42"/>
      <c r="Y17" s="43"/>
      <c r="Z17" s="42"/>
      <c r="AA17" s="43"/>
      <c r="AB17" s="41"/>
      <c r="AC17" s="40"/>
      <c r="AD17" s="41"/>
      <c r="AE17" s="40"/>
      <c r="AF17" s="41"/>
      <c r="AG17" s="62">
        <f>F17*H17</f>
        <v>59.04</v>
      </c>
      <c r="AH17" s="58">
        <f t="shared" si="6"/>
        <v>84693.864000000001</v>
      </c>
    </row>
    <row r="18" spans="1:34" ht="36.75" customHeight="1" x14ac:dyDescent="0.3">
      <c r="A18" s="31">
        <f t="shared" si="4"/>
        <v>11</v>
      </c>
      <c r="B18" s="46" t="s">
        <v>31</v>
      </c>
      <c r="C18" s="47"/>
      <c r="D18" s="47"/>
      <c r="E18" s="47"/>
      <c r="F18" s="47"/>
      <c r="G18" s="48"/>
      <c r="H18" s="49"/>
      <c r="I18" s="60">
        <f>I8+I9+I10+I11+I12+I13+I14+I15+I16+I17</f>
        <v>0</v>
      </c>
      <c r="J18" s="59">
        <f>J8+J9+J10+J11+J12+J13+J14+J15+J16+J17</f>
        <v>0</v>
      </c>
      <c r="K18" s="60">
        <f>K8+K9+K10+K11+K12+K13+K14+K15+K16+K17</f>
        <v>0</v>
      </c>
      <c r="L18" s="59">
        <f>L8+L9+L10+L11+L12+L13+L14+L15+L16+L17</f>
        <v>0</v>
      </c>
      <c r="M18" s="60">
        <f t="shared" ref="M18:AF18" si="7">M8+M9+M10+M11+M12+M13+M14+M15+M16+M17</f>
        <v>0</v>
      </c>
      <c r="N18" s="59">
        <f t="shared" si="7"/>
        <v>0</v>
      </c>
      <c r="O18" s="60">
        <f t="shared" si="7"/>
        <v>0</v>
      </c>
      <c r="P18" s="59">
        <f t="shared" si="7"/>
        <v>0</v>
      </c>
      <c r="Q18" s="60">
        <f t="shared" si="7"/>
        <v>17058.990000000002</v>
      </c>
      <c r="R18" s="59">
        <f t="shared" si="7"/>
        <v>363891.53066666669</v>
      </c>
      <c r="S18" s="60">
        <f t="shared" si="7"/>
        <v>473740.36000000004</v>
      </c>
      <c r="T18" s="59">
        <f t="shared" si="7"/>
        <v>168961.17333333334</v>
      </c>
      <c r="U18" s="60">
        <f t="shared" si="7"/>
        <v>475168.36000000004</v>
      </c>
      <c r="V18" s="59">
        <f t="shared" si="7"/>
        <v>339437.28</v>
      </c>
      <c r="W18" s="60">
        <f t="shared" si="7"/>
        <v>475168.36000000004</v>
      </c>
      <c r="X18" s="59">
        <f t="shared" si="7"/>
        <v>341676.7466666667</v>
      </c>
      <c r="Y18" s="60">
        <f t="shared" si="7"/>
        <v>450814.50000000006</v>
      </c>
      <c r="Z18" s="59">
        <f t="shared" si="7"/>
        <v>0</v>
      </c>
      <c r="AA18" s="60">
        <f t="shared" si="7"/>
        <v>0</v>
      </c>
      <c r="AB18" s="59">
        <f t="shared" si="7"/>
        <v>0</v>
      </c>
      <c r="AC18" s="60">
        <f t="shared" si="7"/>
        <v>0</v>
      </c>
      <c r="AD18" s="59">
        <f t="shared" si="7"/>
        <v>0</v>
      </c>
      <c r="AE18" s="60">
        <f t="shared" si="7"/>
        <v>0</v>
      </c>
      <c r="AF18" s="59">
        <f t="shared" si="7"/>
        <v>0</v>
      </c>
      <c r="AG18" s="60">
        <f>AG8+AG9+AG10+AG11+AG12+AG13+AG14+AG15+AG16+AG17</f>
        <v>2264.6999999999998</v>
      </c>
      <c r="AH18" s="59">
        <f>I18+J18+K18+L18+M18+N18+O18+P18+Q18+R18+S18+T18+U18+V18+W18+X18+Y18+Z18+AA18+AB18+AC18+AD18+AE18+AF18</f>
        <v>3105917.3006666666</v>
      </c>
    </row>
    <row r="19" spans="1:34" ht="24" customHeight="1" x14ac:dyDescent="0.3">
      <c r="A19" s="31">
        <f t="shared" si="4"/>
        <v>12</v>
      </c>
      <c r="B19" s="2" t="s">
        <v>32</v>
      </c>
      <c r="C19" s="7"/>
      <c r="D19" s="7"/>
      <c r="E19" s="7"/>
      <c r="F19" s="7"/>
      <c r="G19" s="7"/>
      <c r="H19" s="23"/>
      <c r="I19" s="18">
        <v>0.9</v>
      </c>
      <c r="J19" s="19">
        <f>I19</f>
        <v>0.9</v>
      </c>
      <c r="K19" s="18">
        <v>0.9</v>
      </c>
      <c r="L19" s="19">
        <f t="shared" ref="L19:L22" si="8">K19</f>
        <v>0.9</v>
      </c>
      <c r="M19" s="18">
        <v>0.9</v>
      </c>
      <c r="N19" s="19">
        <f t="shared" ref="N19:N22" si="9">M19</f>
        <v>0.9</v>
      </c>
      <c r="O19" s="18">
        <v>0.9</v>
      </c>
      <c r="P19" s="19">
        <f t="shared" ref="P19:P22" si="10">O19</f>
        <v>0.9</v>
      </c>
      <c r="Q19" s="18">
        <v>0.9</v>
      </c>
      <c r="R19" s="19">
        <f t="shared" ref="R19:R22" si="11">Q19</f>
        <v>0.9</v>
      </c>
      <c r="S19" s="18">
        <v>0.9</v>
      </c>
      <c r="T19" s="19">
        <f t="shared" ref="T19:T22" si="12">S19</f>
        <v>0.9</v>
      </c>
      <c r="U19" s="18">
        <v>0.9</v>
      </c>
      <c r="V19" s="19">
        <f t="shared" ref="V19:V22" si="13">U19</f>
        <v>0.9</v>
      </c>
      <c r="W19" s="18">
        <v>0.9</v>
      </c>
      <c r="X19" s="19">
        <f t="shared" ref="X19:X22" si="14">W19</f>
        <v>0.9</v>
      </c>
      <c r="Y19" s="18">
        <v>0.9</v>
      </c>
      <c r="Z19" s="19">
        <f t="shared" ref="Z19:Z22" si="15">Y19</f>
        <v>0.9</v>
      </c>
      <c r="AA19" s="18">
        <v>0.9</v>
      </c>
      <c r="AB19" s="19">
        <f t="shared" ref="AB19:AB22" si="16">AA19</f>
        <v>0.9</v>
      </c>
      <c r="AC19" s="18">
        <v>0.9</v>
      </c>
      <c r="AD19" s="19">
        <f t="shared" ref="AD19:AD22" si="17">AC19</f>
        <v>0.9</v>
      </c>
      <c r="AE19" s="18">
        <v>0.9</v>
      </c>
      <c r="AF19" s="19">
        <f t="shared" ref="AF19:AF22" si="18">AE19</f>
        <v>0.9</v>
      </c>
      <c r="AG19" s="16"/>
      <c r="AH19" s="17"/>
    </row>
    <row r="20" spans="1:34" ht="24" customHeight="1" x14ac:dyDescent="0.3">
      <c r="A20" s="31">
        <f t="shared" si="4"/>
        <v>13</v>
      </c>
      <c r="B20" s="2" t="s">
        <v>33</v>
      </c>
      <c r="C20" s="5"/>
      <c r="D20" s="5"/>
      <c r="E20" s="5"/>
      <c r="F20" s="5"/>
      <c r="G20" s="6"/>
      <c r="H20" s="22"/>
      <c r="I20" s="63">
        <v>0.9</v>
      </c>
      <c r="J20" s="64">
        <f>I20</f>
        <v>0.9</v>
      </c>
      <c r="K20" s="63">
        <v>0.9</v>
      </c>
      <c r="L20" s="64">
        <f t="shared" si="8"/>
        <v>0.9</v>
      </c>
      <c r="M20" s="63">
        <v>0.9</v>
      </c>
      <c r="N20" s="64">
        <f t="shared" si="9"/>
        <v>0.9</v>
      </c>
      <c r="O20" s="63">
        <v>0.9</v>
      </c>
      <c r="P20" s="64">
        <f t="shared" si="10"/>
        <v>0.9</v>
      </c>
      <c r="Q20" s="63">
        <v>0.9</v>
      </c>
      <c r="R20" s="64">
        <f t="shared" si="11"/>
        <v>0.9</v>
      </c>
      <c r="S20" s="63">
        <v>0.9</v>
      </c>
      <c r="T20" s="64">
        <f t="shared" si="12"/>
        <v>0.9</v>
      </c>
      <c r="U20" s="63">
        <v>0.9</v>
      </c>
      <c r="V20" s="64">
        <f t="shared" si="13"/>
        <v>0.9</v>
      </c>
      <c r="W20" s="63">
        <v>0.9</v>
      </c>
      <c r="X20" s="64">
        <f t="shared" si="14"/>
        <v>0.9</v>
      </c>
      <c r="Y20" s="63">
        <v>0.9</v>
      </c>
      <c r="Z20" s="64">
        <f t="shared" si="15"/>
        <v>0.9</v>
      </c>
      <c r="AA20" s="63">
        <v>0.9</v>
      </c>
      <c r="AB20" s="64">
        <f t="shared" si="16"/>
        <v>0.9</v>
      </c>
      <c r="AC20" s="63">
        <v>0.9</v>
      </c>
      <c r="AD20" s="64">
        <f t="shared" si="17"/>
        <v>0.9</v>
      </c>
      <c r="AE20" s="63">
        <v>0.9</v>
      </c>
      <c r="AF20" s="64">
        <f t="shared" si="18"/>
        <v>0.9</v>
      </c>
      <c r="AG20" s="16"/>
      <c r="AH20" s="17"/>
    </row>
    <row r="21" spans="1:34" ht="24" customHeight="1" x14ac:dyDescent="0.3">
      <c r="A21" s="31">
        <f t="shared" si="4"/>
        <v>14</v>
      </c>
      <c r="B21" s="2" t="s">
        <v>34</v>
      </c>
      <c r="C21" s="7"/>
      <c r="D21" s="7"/>
      <c r="E21" s="7"/>
      <c r="F21" s="7"/>
      <c r="G21" s="7"/>
      <c r="H21" s="23"/>
      <c r="I21" s="16">
        <v>0.85</v>
      </c>
      <c r="J21" s="17">
        <f>I21</f>
        <v>0.85</v>
      </c>
      <c r="K21" s="16">
        <v>0.85</v>
      </c>
      <c r="L21" s="17">
        <f t="shared" si="8"/>
        <v>0.85</v>
      </c>
      <c r="M21" s="16">
        <v>0.85</v>
      </c>
      <c r="N21" s="17">
        <f t="shared" si="9"/>
        <v>0.85</v>
      </c>
      <c r="O21" s="16">
        <v>0.85</v>
      </c>
      <c r="P21" s="17">
        <f t="shared" si="10"/>
        <v>0.85</v>
      </c>
      <c r="Q21" s="16">
        <v>0.85</v>
      </c>
      <c r="R21" s="17">
        <f t="shared" si="11"/>
        <v>0.85</v>
      </c>
      <c r="S21" s="16">
        <v>0.85</v>
      </c>
      <c r="T21" s="17">
        <f t="shared" si="12"/>
        <v>0.85</v>
      </c>
      <c r="U21" s="16">
        <v>0.85</v>
      </c>
      <c r="V21" s="17">
        <f t="shared" si="13"/>
        <v>0.85</v>
      </c>
      <c r="W21" s="16">
        <v>0.85</v>
      </c>
      <c r="X21" s="17">
        <f t="shared" si="14"/>
        <v>0.85</v>
      </c>
      <c r="Y21" s="16">
        <v>0.85</v>
      </c>
      <c r="Z21" s="17">
        <f t="shared" si="15"/>
        <v>0.85</v>
      </c>
      <c r="AA21" s="16">
        <v>0.85</v>
      </c>
      <c r="AB21" s="17">
        <f t="shared" si="16"/>
        <v>0.85</v>
      </c>
      <c r="AC21" s="16">
        <v>0.85</v>
      </c>
      <c r="AD21" s="17">
        <f t="shared" si="17"/>
        <v>0.85</v>
      </c>
      <c r="AE21" s="16">
        <v>0.85</v>
      </c>
      <c r="AF21" s="17">
        <f t="shared" si="18"/>
        <v>0.85</v>
      </c>
      <c r="AG21" s="16"/>
      <c r="AH21" s="17"/>
    </row>
    <row r="22" spans="1:34" ht="34.5" customHeight="1" x14ac:dyDescent="0.3">
      <c r="A22" s="31">
        <f t="shared" si="4"/>
        <v>15</v>
      </c>
      <c r="B22" s="2" t="s">
        <v>35</v>
      </c>
      <c r="C22" s="7"/>
      <c r="D22" s="7"/>
      <c r="E22" s="7"/>
      <c r="F22" s="7"/>
      <c r="G22" s="7"/>
      <c r="H22" s="23"/>
      <c r="I22" s="16">
        <v>0.83</v>
      </c>
      <c r="J22" s="17">
        <f>I22</f>
        <v>0.83</v>
      </c>
      <c r="K22" s="16">
        <v>0.83</v>
      </c>
      <c r="L22" s="17">
        <f t="shared" si="8"/>
        <v>0.83</v>
      </c>
      <c r="M22" s="16">
        <v>0.83</v>
      </c>
      <c r="N22" s="17">
        <f t="shared" si="9"/>
        <v>0.83</v>
      </c>
      <c r="O22" s="16">
        <v>0.83</v>
      </c>
      <c r="P22" s="17">
        <f t="shared" si="10"/>
        <v>0.83</v>
      </c>
      <c r="Q22" s="16">
        <v>0.83</v>
      </c>
      <c r="R22" s="17">
        <f t="shared" si="11"/>
        <v>0.83</v>
      </c>
      <c r="S22" s="16">
        <v>0.83</v>
      </c>
      <c r="T22" s="17">
        <f t="shared" si="12"/>
        <v>0.83</v>
      </c>
      <c r="U22" s="16">
        <v>0.83</v>
      </c>
      <c r="V22" s="17">
        <f t="shared" si="13"/>
        <v>0.83</v>
      </c>
      <c r="W22" s="16">
        <v>0.83</v>
      </c>
      <c r="X22" s="17">
        <f t="shared" si="14"/>
        <v>0.83</v>
      </c>
      <c r="Y22" s="16">
        <v>0.83</v>
      </c>
      <c r="Z22" s="17">
        <f t="shared" si="15"/>
        <v>0.83</v>
      </c>
      <c r="AA22" s="16">
        <v>0.83</v>
      </c>
      <c r="AB22" s="17">
        <f t="shared" si="16"/>
        <v>0.83</v>
      </c>
      <c r="AC22" s="16">
        <v>0.83</v>
      </c>
      <c r="AD22" s="17">
        <f t="shared" si="17"/>
        <v>0.83</v>
      </c>
      <c r="AE22" s="16">
        <v>0.83</v>
      </c>
      <c r="AF22" s="17">
        <f t="shared" si="18"/>
        <v>0.83</v>
      </c>
      <c r="AG22" s="16"/>
      <c r="AH22" s="17"/>
    </row>
    <row r="23" spans="1:34" ht="24" customHeight="1" x14ac:dyDescent="0.3">
      <c r="A23" s="31">
        <f t="shared" si="4"/>
        <v>16</v>
      </c>
      <c r="B23" s="2" t="s">
        <v>36</v>
      </c>
      <c r="C23" s="7"/>
      <c r="D23" s="7"/>
      <c r="E23" s="7"/>
      <c r="F23" s="7"/>
      <c r="G23" s="7"/>
      <c r="H23" s="23"/>
      <c r="I23" s="16">
        <f>I19*I20*I21*I22</f>
        <v>0.57145499999999994</v>
      </c>
      <c r="J23" s="17">
        <f>J19*J20*J21*J22</f>
        <v>0.57145499999999994</v>
      </c>
      <c r="K23" s="16">
        <f t="shared" ref="K23:AF23" si="19">K19*K20*K21*K22</f>
        <v>0.57145499999999994</v>
      </c>
      <c r="L23" s="17">
        <f t="shared" si="19"/>
        <v>0.57145499999999994</v>
      </c>
      <c r="M23" s="16">
        <f t="shared" si="19"/>
        <v>0.57145499999999994</v>
      </c>
      <c r="N23" s="17">
        <f t="shared" si="19"/>
        <v>0.57145499999999994</v>
      </c>
      <c r="O23" s="16">
        <f>O19*O20*O21*O22</f>
        <v>0.57145499999999994</v>
      </c>
      <c r="P23" s="17">
        <f t="shared" si="19"/>
        <v>0.57145499999999994</v>
      </c>
      <c r="Q23" s="16">
        <f t="shared" si="19"/>
        <v>0.57145499999999994</v>
      </c>
      <c r="R23" s="17">
        <f t="shared" si="19"/>
        <v>0.57145499999999994</v>
      </c>
      <c r="S23" s="16">
        <f t="shared" si="19"/>
        <v>0.57145499999999994</v>
      </c>
      <c r="T23" s="17">
        <f t="shared" si="19"/>
        <v>0.57145499999999994</v>
      </c>
      <c r="U23" s="16">
        <f t="shared" si="19"/>
        <v>0.57145499999999994</v>
      </c>
      <c r="V23" s="17">
        <f t="shared" si="19"/>
        <v>0.57145499999999994</v>
      </c>
      <c r="W23" s="16">
        <f t="shared" si="19"/>
        <v>0.57145499999999994</v>
      </c>
      <c r="X23" s="17">
        <f t="shared" si="19"/>
        <v>0.57145499999999994</v>
      </c>
      <c r="Y23" s="16">
        <f t="shared" si="19"/>
        <v>0.57145499999999994</v>
      </c>
      <c r="Z23" s="17">
        <f t="shared" si="19"/>
        <v>0.57145499999999994</v>
      </c>
      <c r="AA23" s="16">
        <f t="shared" si="19"/>
        <v>0.57145499999999994</v>
      </c>
      <c r="AB23" s="17">
        <f t="shared" si="19"/>
        <v>0.57145499999999994</v>
      </c>
      <c r="AC23" s="16">
        <f t="shared" si="19"/>
        <v>0.57145499999999994</v>
      </c>
      <c r="AD23" s="17">
        <f t="shared" si="19"/>
        <v>0.57145499999999994</v>
      </c>
      <c r="AE23" s="16">
        <f t="shared" si="19"/>
        <v>0.57145499999999994</v>
      </c>
      <c r="AF23" s="17">
        <f t="shared" si="19"/>
        <v>0.57145499999999994</v>
      </c>
      <c r="AG23" s="16"/>
      <c r="AH23" s="17"/>
    </row>
    <row r="24" spans="1:34" ht="34.5" customHeight="1" x14ac:dyDescent="0.3">
      <c r="A24" s="31">
        <f t="shared" si="4"/>
        <v>17</v>
      </c>
      <c r="B24" s="2" t="s">
        <v>37</v>
      </c>
      <c r="C24" s="7"/>
      <c r="D24" s="7"/>
      <c r="E24" s="7"/>
      <c r="F24" s="7"/>
      <c r="G24" s="7"/>
      <c r="H24" s="23"/>
      <c r="I24" s="11">
        <f>I18/I23</f>
        <v>0</v>
      </c>
      <c r="J24" s="12">
        <f>J18/J23</f>
        <v>0</v>
      </c>
      <c r="K24" s="11">
        <f t="shared" ref="K24:AE24" si="20">K18/K23</f>
        <v>0</v>
      </c>
      <c r="L24" s="12">
        <f t="shared" si="20"/>
        <v>0</v>
      </c>
      <c r="M24" s="11">
        <f t="shared" si="20"/>
        <v>0</v>
      </c>
      <c r="N24" s="12">
        <f t="shared" si="20"/>
        <v>0</v>
      </c>
      <c r="O24" s="11">
        <f>O18/O23</f>
        <v>0</v>
      </c>
      <c r="P24" s="12">
        <f t="shared" si="20"/>
        <v>0</v>
      </c>
      <c r="Q24" s="11">
        <f t="shared" si="20"/>
        <v>29851.851851851858</v>
      </c>
      <c r="R24" s="12">
        <f t="shared" si="20"/>
        <v>636780.72755801724</v>
      </c>
      <c r="S24" s="11">
        <f t="shared" si="20"/>
        <v>829007.28841291112</v>
      </c>
      <c r="T24" s="12">
        <f t="shared" si="20"/>
        <v>295668.37867081986</v>
      </c>
      <c r="U24" s="11">
        <f t="shared" si="20"/>
        <v>831506.1728395063</v>
      </c>
      <c r="V24" s="12">
        <f t="shared" si="20"/>
        <v>593987.76806572708</v>
      </c>
      <c r="W24" s="11">
        <f t="shared" si="20"/>
        <v>831506.1728395063</v>
      </c>
      <c r="X24" s="12">
        <f t="shared" si="20"/>
        <v>597906.6534839432</v>
      </c>
      <c r="Y24" s="11">
        <f t="shared" si="20"/>
        <v>788888.88888888911</v>
      </c>
      <c r="Z24" s="12">
        <f t="shared" si="20"/>
        <v>0</v>
      </c>
      <c r="AA24" s="11">
        <f t="shared" si="20"/>
        <v>0</v>
      </c>
      <c r="AB24" s="12">
        <f t="shared" si="20"/>
        <v>0</v>
      </c>
      <c r="AC24" s="11">
        <f t="shared" si="20"/>
        <v>0</v>
      </c>
      <c r="AD24" s="12">
        <f t="shared" si="20"/>
        <v>0</v>
      </c>
      <c r="AE24" s="11">
        <f t="shared" si="20"/>
        <v>0</v>
      </c>
      <c r="AF24" s="12">
        <f>AF18/AF23</f>
        <v>0</v>
      </c>
      <c r="AG24" s="11"/>
      <c r="AH24" s="12">
        <f>I24+J24+K24+L24+M24+N24+O24+P24+Q24+R24+S24+T24+U24+V24+W24+X24+Y24+Z24+AA24+AB24+AC24+AD24+AE24+AF24</f>
        <v>5435103.9026111718</v>
      </c>
    </row>
    <row r="25" spans="1:34" ht="38.25" customHeight="1" thickBot="1" x14ac:dyDescent="0.35">
      <c r="A25" s="31">
        <f t="shared" si="4"/>
        <v>18</v>
      </c>
      <c r="B25" s="28" t="s">
        <v>38</v>
      </c>
      <c r="C25" s="29"/>
      <c r="D25" s="29"/>
      <c r="E25" s="29"/>
      <c r="F25" s="29"/>
      <c r="G25" s="29"/>
      <c r="H25" s="30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0</v>
      </c>
      <c r="P25" s="38">
        <f t="shared" si="21"/>
        <v>0</v>
      </c>
      <c r="Q25" s="65">
        <f t="shared" si="21"/>
        <v>2.3033836305441247E-2</v>
      </c>
      <c r="R25" s="38">
        <f t="shared" si="21"/>
        <v>0.4913431539799516</v>
      </c>
      <c r="S25" s="65">
        <f t="shared" si="21"/>
        <v>0.63966611760255487</v>
      </c>
      <c r="T25" s="38">
        <f t="shared" si="21"/>
        <v>0.22813918107316347</v>
      </c>
      <c r="U25" s="65">
        <f t="shared" si="21"/>
        <v>0.6415942691662857</v>
      </c>
      <c r="V25" s="38">
        <f t="shared" si="21"/>
        <v>0.45832389511244376</v>
      </c>
      <c r="W25" s="65">
        <f t="shared" si="21"/>
        <v>0.6415942691662857</v>
      </c>
      <c r="X25" s="38">
        <f t="shared" si="21"/>
        <v>0.4613477264536599</v>
      </c>
      <c r="Y25" s="65">
        <f t="shared" si="21"/>
        <v>0.60871056241426624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A1:Q1"/>
    <mergeCell ref="AG5:AH5"/>
    <mergeCell ref="A2:AH2"/>
    <mergeCell ref="A3:AH3"/>
    <mergeCell ref="A4:AH4"/>
    <mergeCell ref="G5:G6"/>
    <mergeCell ref="I5:J5"/>
    <mergeCell ref="K5:L5"/>
    <mergeCell ref="U5:V5"/>
    <mergeCell ref="W5:X5"/>
    <mergeCell ref="Y5:Z5"/>
    <mergeCell ref="AE5:AF5"/>
    <mergeCell ref="S5:T5"/>
    <mergeCell ref="AA5:AB5"/>
    <mergeCell ref="AC5:AD5"/>
    <mergeCell ref="A5:A6"/>
    <mergeCell ref="B5:B6"/>
    <mergeCell ref="C5:C6"/>
    <mergeCell ref="H5:H6"/>
    <mergeCell ref="M5:N5"/>
    <mergeCell ref="O5:P5"/>
    <mergeCell ref="Q5:R5"/>
    <mergeCell ref="D5:D6"/>
    <mergeCell ref="E5:E6"/>
    <mergeCell ref="F5:F6"/>
  </mergeCells>
  <pageMargins left="0.25" right="0.25" top="0.75" bottom="0.75" header="0.3" footer="0.3"/>
  <pageSetup paperSize="9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04D07-5598-4780-9991-D78D4DD9A21E}">
  <dimension ref="A1:AH25"/>
  <sheetViews>
    <sheetView zoomScale="80" zoomScaleNormal="80" workbookViewId="0">
      <selection activeCell="F5" sqref="F5:F6"/>
    </sheetView>
  </sheetViews>
  <sheetFormatPr defaultRowHeight="14.4" x14ac:dyDescent="0.3"/>
  <cols>
    <col min="1" max="1" width="4.5546875" customWidth="1"/>
    <col min="2" max="2" width="32" customWidth="1"/>
    <col min="3" max="3" width="7.44140625" customWidth="1"/>
    <col min="6" max="6" width="9.88671875" customWidth="1"/>
    <col min="9" max="16" width="6.88671875" customWidth="1"/>
    <col min="17" max="25" width="12.6640625" customWidth="1"/>
    <col min="26" max="32" width="6.88671875" customWidth="1"/>
    <col min="33" max="33" width="11.33203125" customWidth="1"/>
    <col min="34" max="34" width="14" customWidth="1"/>
  </cols>
  <sheetData>
    <row r="1" spans="1:34" ht="42" customHeight="1" thickBot="1" x14ac:dyDescent="0.45">
      <c r="A1" s="107" t="s">
        <v>50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34" ht="18.600000000000001" x14ac:dyDescent="0.4">
      <c r="A2" s="84" t="s">
        <v>49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6"/>
    </row>
    <row r="3" spans="1:34" ht="16.2" x14ac:dyDescent="0.3">
      <c r="A3" s="87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9"/>
    </row>
    <row r="4" spans="1:34" ht="16.8" thickBot="1" x14ac:dyDescent="0.35">
      <c r="A4" s="90" t="s">
        <v>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2"/>
    </row>
    <row r="5" spans="1:34" ht="66.75" customHeight="1" thickBot="1" x14ac:dyDescent="0.35">
      <c r="A5" s="96" t="s">
        <v>1</v>
      </c>
      <c r="B5" s="96" t="s">
        <v>2</v>
      </c>
      <c r="C5" s="96" t="s">
        <v>3</v>
      </c>
      <c r="D5" s="100" t="s">
        <v>27</v>
      </c>
      <c r="E5" s="100" t="s">
        <v>28</v>
      </c>
      <c r="F5" s="100" t="s">
        <v>29</v>
      </c>
      <c r="G5" s="100" t="s">
        <v>30</v>
      </c>
      <c r="H5" s="100" t="s">
        <v>39</v>
      </c>
      <c r="I5" s="102" t="s">
        <v>41</v>
      </c>
      <c r="J5" s="103"/>
      <c r="K5" s="102" t="s">
        <v>40</v>
      </c>
      <c r="L5" s="104"/>
      <c r="M5" s="98" t="s">
        <v>4</v>
      </c>
      <c r="N5" s="99"/>
      <c r="O5" s="98" t="s">
        <v>5</v>
      </c>
      <c r="P5" s="99"/>
      <c r="Q5" s="98" t="s">
        <v>6</v>
      </c>
      <c r="R5" s="99"/>
      <c r="S5" s="98" t="s">
        <v>7</v>
      </c>
      <c r="T5" s="99"/>
      <c r="U5" s="98" t="s">
        <v>8</v>
      </c>
      <c r="V5" s="99"/>
      <c r="W5" s="98" t="s">
        <v>9</v>
      </c>
      <c r="X5" s="99"/>
      <c r="Y5" s="98" t="s">
        <v>10</v>
      </c>
      <c r="Z5" s="99"/>
      <c r="AA5" s="98" t="s">
        <v>11</v>
      </c>
      <c r="AB5" s="99"/>
      <c r="AC5" s="98" t="s">
        <v>42</v>
      </c>
      <c r="AD5" s="99"/>
      <c r="AE5" s="98" t="s">
        <v>12</v>
      </c>
      <c r="AF5" s="99"/>
      <c r="AG5" s="105" t="s">
        <v>43</v>
      </c>
      <c r="AH5" s="106"/>
    </row>
    <row r="6" spans="1:34" ht="32.25" customHeight="1" thickBot="1" x14ac:dyDescent="0.35">
      <c r="A6" s="97"/>
      <c r="B6" s="97"/>
      <c r="C6" s="97"/>
      <c r="D6" s="97"/>
      <c r="E6" s="97"/>
      <c r="F6" s="101"/>
      <c r="G6" s="97"/>
      <c r="H6" s="101"/>
      <c r="I6" s="25" t="s">
        <v>13</v>
      </c>
      <c r="J6" s="26" t="s">
        <v>14</v>
      </c>
      <c r="K6" s="25" t="s">
        <v>13</v>
      </c>
      <c r="L6" s="27" t="s">
        <v>14</v>
      </c>
      <c r="M6" s="25" t="s">
        <v>13</v>
      </c>
      <c r="N6" s="26" t="s">
        <v>14</v>
      </c>
      <c r="O6" s="25" t="s">
        <v>13</v>
      </c>
      <c r="P6" s="26" t="s">
        <v>15</v>
      </c>
      <c r="Q6" s="25" t="s">
        <v>13</v>
      </c>
      <c r="R6" s="32" t="s">
        <v>14</v>
      </c>
      <c r="S6" s="25" t="s">
        <v>13</v>
      </c>
      <c r="T6" s="26" t="s">
        <v>15</v>
      </c>
      <c r="U6" s="25" t="s">
        <v>13</v>
      </c>
      <c r="V6" s="26" t="s">
        <v>14</v>
      </c>
      <c r="W6" s="25" t="s">
        <v>13</v>
      </c>
      <c r="X6" s="26" t="s">
        <v>14</v>
      </c>
      <c r="Y6" s="25" t="s">
        <v>13</v>
      </c>
      <c r="Z6" s="26" t="s">
        <v>15</v>
      </c>
      <c r="AA6" s="25" t="s">
        <v>13</v>
      </c>
      <c r="AB6" s="26" t="s">
        <v>14</v>
      </c>
      <c r="AC6" s="25" t="s">
        <v>13</v>
      </c>
      <c r="AD6" s="26" t="s">
        <v>15</v>
      </c>
      <c r="AE6" s="25" t="s">
        <v>13</v>
      </c>
      <c r="AF6" s="26" t="s">
        <v>14</v>
      </c>
      <c r="AG6" s="55" t="s">
        <v>44</v>
      </c>
      <c r="AH6" s="55" t="s">
        <v>45</v>
      </c>
    </row>
    <row r="7" spans="1:34" ht="15" thickBot="1" x14ac:dyDescent="0.35">
      <c r="A7" s="69">
        <v>1</v>
      </c>
      <c r="B7" s="69">
        <f>A7+1</f>
        <v>2</v>
      </c>
      <c r="C7" s="69">
        <f t="shared" ref="C7:AH7" si="0">B7+1</f>
        <v>3</v>
      </c>
      <c r="D7" s="69">
        <f t="shared" si="0"/>
        <v>4</v>
      </c>
      <c r="E7" s="69">
        <f t="shared" si="0"/>
        <v>5</v>
      </c>
      <c r="F7" s="69">
        <f t="shared" si="0"/>
        <v>6</v>
      </c>
      <c r="G7" s="69">
        <f t="shared" si="0"/>
        <v>7</v>
      </c>
      <c r="H7" s="69">
        <f t="shared" si="0"/>
        <v>8</v>
      </c>
      <c r="I7" s="69">
        <f t="shared" si="0"/>
        <v>9</v>
      </c>
      <c r="J7" s="69">
        <f t="shared" si="0"/>
        <v>10</v>
      </c>
      <c r="K7" s="69">
        <f t="shared" si="0"/>
        <v>11</v>
      </c>
      <c r="L7" s="69">
        <f t="shared" si="0"/>
        <v>12</v>
      </c>
      <c r="M7" s="69">
        <f t="shared" si="0"/>
        <v>13</v>
      </c>
      <c r="N7" s="69">
        <f t="shared" si="0"/>
        <v>14</v>
      </c>
      <c r="O7" s="69">
        <f t="shared" si="0"/>
        <v>15</v>
      </c>
      <c r="P7" s="69">
        <f t="shared" si="0"/>
        <v>16</v>
      </c>
      <c r="Q7" s="69">
        <f t="shared" si="0"/>
        <v>17</v>
      </c>
      <c r="R7" s="69">
        <f t="shared" si="0"/>
        <v>18</v>
      </c>
      <c r="S7" s="69">
        <f t="shared" si="0"/>
        <v>19</v>
      </c>
      <c r="T7" s="69">
        <f t="shared" si="0"/>
        <v>20</v>
      </c>
      <c r="U7" s="69">
        <f t="shared" si="0"/>
        <v>21</v>
      </c>
      <c r="V7" s="69">
        <f t="shared" si="0"/>
        <v>22</v>
      </c>
      <c r="W7" s="69">
        <f t="shared" si="0"/>
        <v>23</v>
      </c>
      <c r="X7" s="69">
        <f t="shared" si="0"/>
        <v>24</v>
      </c>
      <c r="Y7" s="69">
        <f t="shared" si="0"/>
        <v>25</v>
      </c>
      <c r="Z7" s="69">
        <f t="shared" si="0"/>
        <v>26</v>
      </c>
      <c r="AA7" s="69">
        <f t="shared" si="0"/>
        <v>27</v>
      </c>
      <c r="AB7" s="69">
        <f t="shared" si="0"/>
        <v>28</v>
      </c>
      <c r="AC7" s="69">
        <f t="shared" si="0"/>
        <v>29</v>
      </c>
      <c r="AD7" s="69">
        <f t="shared" si="0"/>
        <v>30</v>
      </c>
      <c r="AE7" s="69">
        <f t="shared" si="0"/>
        <v>31</v>
      </c>
      <c r="AF7" s="69">
        <f t="shared" si="0"/>
        <v>32</v>
      </c>
      <c r="AG7" s="69">
        <f t="shared" si="0"/>
        <v>33</v>
      </c>
      <c r="AH7" s="69">
        <f t="shared" si="0"/>
        <v>34</v>
      </c>
    </row>
    <row r="8" spans="1:34" ht="24" customHeight="1" x14ac:dyDescent="0.3">
      <c r="A8" s="39">
        <v>1</v>
      </c>
      <c r="B8" s="50" t="s">
        <v>16</v>
      </c>
      <c r="C8" s="51">
        <v>1235</v>
      </c>
      <c r="D8" s="52">
        <f>C8/86.4</f>
        <v>14.293981481481481</v>
      </c>
      <c r="E8" s="52">
        <f>D8/15</f>
        <v>0.95293209876543206</v>
      </c>
      <c r="F8" s="66">
        <v>114.93</v>
      </c>
      <c r="G8" s="52">
        <f>E8*F8</f>
        <v>109.52048611111111</v>
      </c>
      <c r="H8" s="52">
        <v>4</v>
      </c>
      <c r="I8" s="36"/>
      <c r="J8" s="37"/>
      <c r="K8" s="36"/>
      <c r="L8" s="37"/>
      <c r="M8" s="33"/>
      <c r="N8" s="34"/>
      <c r="O8" s="33"/>
      <c r="P8" s="34"/>
      <c r="Q8" s="33"/>
      <c r="R8" s="35">
        <f>G8*16*86.4</f>
        <v>151401.12000000002</v>
      </c>
      <c r="S8" s="33"/>
      <c r="T8" s="35">
        <f>G8*16*86.4</f>
        <v>151401.12000000002</v>
      </c>
      <c r="U8" s="33"/>
      <c r="V8" s="35">
        <f>G8*16*86.4</f>
        <v>151401.12000000002</v>
      </c>
      <c r="W8" s="33"/>
      <c r="X8" s="35">
        <f>G8*16*86.4</f>
        <v>151401.12000000002</v>
      </c>
      <c r="Y8" s="33"/>
      <c r="Z8" s="34"/>
      <c r="AA8" s="33"/>
      <c r="AB8" s="37"/>
      <c r="AC8" s="36"/>
      <c r="AD8" s="37"/>
      <c r="AE8" s="36"/>
      <c r="AF8" s="37"/>
      <c r="AG8" s="61">
        <f>F8*H8</f>
        <v>459.72</v>
      </c>
      <c r="AH8" s="56">
        <f>I8+J8+K8+L8+M8+N8+O8+P8+Q8+R8+S8+T8+U8+V8+W8+X8+Y8+Z8+AA8+AB8+AC8+AD8+AE8+AF8</f>
        <v>605604.4800000001</v>
      </c>
    </row>
    <row r="9" spans="1:34" ht="24" customHeight="1" x14ac:dyDescent="0.3">
      <c r="A9" s="31">
        <f>A8+1</f>
        <v>2</v>
      </c>
      <c r="B9" s="2" t="s">
        <v>17</v>
      </c>
      <c r="C9" s="3">
        <v>1235</v>
      </c>
      <c r="D9" s="4">
        <f t="shared" ref="D9:D17" si="1">C9/86.4</f>
        <v>14.293981481481481</v>
      </c>
      <c r="E9" s="4">
        <f t="shared" ref="E9:E17" si="2">D9/15</f>
        <v>0.95293209876543206</v>
      </c>
      <c r="F9" s="67">
        <v>14.19</v>
      </c>
      <c r="G9" s="4">
        <f t="shared" ref="G9:G17" si="3">E9*F9</f>
        <v>13.52210648148148</v>
      </c>
      <c r="H9" s="4">
        <v>3</v>
      </c>
      <c r="I9" s="9"/>
      <c r="J9" s="10"/>
      <c r="K9" s="9"/>
      <c r="L9" s="10"/>
      <c r="M9" s="21"/>
      <c r="N9" s="15"/>
      <c r="O9" s="21"/>
      <c r="P9" s="15"/>
      <c r="Q9" s="21"/>
      <c r="R9" s="14">
        <f>G9*16*86.4</f>
        <v>18692.96</v>
      </c>
      <c r="S9" s="21"/>
      <c r="T9" s="15"/>
      <c r="U9" s="21"/>
      <c r="V9" s="14">
        <f>G9*16*86.4</f>
        <v>18692.96</v>
      </c>
      <c r="W9" s="21"/>
      <c r="X9" s="14">
        <f>G9*16*86.4</f>
        <v>18692.96</v>
      </c>
      <c r="Y9" s="21"/>
      <c r="Z9" s="15"/>
      <c r="AA9" s="21"/>
      <c r="AB9" s="10"/>
      <c r="AC9" s="9"/>
      <c r="AD9" s="10"/>
      <c r="AE9" s="9"/>
      <c r="AF9" s="10"/>
      <c r="AG9" s="24">
        <f>F9*H9</f>
        <v>42.57</v>
      </c>
      <c r="AH9" s="57">
        <f>I9+J9+K9+L9+M9+N9+O9+P9+Q9+R9+S9+T9+U9+V9+W9+X9+Y9+Z9+AA9+AB9+AC9+AD9+AE9+AF9</f>
        <v>56078.879999999997</v>
      </c>
    </row>
    <row r="10" spans="1:34" ht="24" customHeight="1" x14ac:dyDescent="0.3">
      <c r="A10" s="31">
        <f t="shared" ref="A10:A25" si="4">A9+1</f>
        <v>3</v>
      </c>
      <c r="B10" s="2" t="s">
        <v>18</v>
      </c>
      <c r="C10" s="3">
        <v>1411</v>
      </c>
      <c r="D10" s="4">
        <f t="shared" si="1"/>
        <v>16.331018518518519</v>
      </c>
      <c r="E10" s="4">
        <f t="shared" si="2"/>
        <v>1.0887345679012346</v>
      </c>
      <c r="F10" s="67">
        <v>0</v>
      </c>
      <c r="G10" s="4">
        <f t="shared" si="3"/>
        <v>0</v>
      </c>
      <c r="H10" s="4">
        <v>2</v>
      </c>
      <c r="I10" s="9"/>
      <c r="J10" s="10"/>
      <c r="K10" s="9"/>
      <c r="L10" s="10"/>
      <c r="M10" s="21"/>
      <c r="N10" s="15"/>
      <c r="O10" s="13">
        <f>G10*15*86.4</f>
        <v>0</v>
      </c>
      <c r="P10" s="15"/>
      <c r="Q10" s="21"/>
      <c r="R10" s="15"/>
      <c r="S10" s="21"/>
      <c r="T10" s="15"/>
      <c r="U10" s="21"/>
      <c r="V10" s="15"/>
      <c r="W10" s="21"/>
      <c r="X10" s="15"/>
      <c r="Y10" s="21"/>
      <c r="Z10" s="15"/>
      <c r="AA10" s="13">
        <f>G10*15*86.4</f>
        <v>0</v>
      </c>
      <c r="AB10" s="10"/>
      <c r="AC10" s="9"/>
      <c r="AD10" s="10"/>
      <c r="AE10" s="9"/>
      <c r="AF10" s="10"/>
      <c r="AG10" s="24">
        <f t="shared" ref="AG10:AG16" si="5">F10*H10</f>
        <v>0</v>
      </c>
      <c r="AH10" s="57">
        <f t="shared" ref="AH10:AH17" si="6">I10+J10+K10+L10+M10+N10+O10+P10+Q10+R10+S10+T10+U10+V10+W10+X10+Y10+Z10+AA10+AB10+AC10+AD10+AE10+AF10</f>
        <v>0</v>
      </c>
    </row>
    <row r="11" spans="1:34" ht="24" customHeight="1" x14ac:dyDescent="0.3">
      <c r="A11" s="31">
        <f t="shared" si="4"/>
        <v>4</v>
      </c>
      <c r="B11" s="2" t="s">
        <v>19</v>
      </c>
      <c r="C11" s="3">
        <v>1411</v>
      </c>
      <c r="D11" s="4">
        <f t="shared" si="1"/>
        <v>16.331018518518519</v>
      </c>
      <c r="E11" s="4">
        <f t="shared" si="2"/>
        <v>1.0887345679012346</v>
      </c>
      <c r="F11" s="67">
        <v>0</v>
      </c>
      <c r="G11" s="4">
        <f t="shared" si="3"/>
        <v>0</v>
      </c>
      <c r="H11" s="4">
        <v>2</v>
      </c>
      <c r="I11" s="9"/>
      <c r="J11" s="10"/>
      <c r="K11" s="9"/>
      <c r="L11" s="10"/>
      <c r="M11" s="21"/>
      <c r="N11" s="14">
        <f>G11*15*86.4</f>
        <v>0</v>
      </c>
      <c r="O11" s="21"/>
      <c r="P11" s="14">
        <f>G11*15*86.4</f>
        <v>0</v>
      </c>
      <c r="Q11" s="21"/>
      <c r="R11" s="15"/>
      <c r="S11" s="21"/>
      <c r="T11" s="15"/>
      <c r="U11" s="21"/>
      <c r="V11" s="15"/>
      <c r="W11" s="21"/>
      <c r="X11" s="15"/>
      <c r="Y11" s="21"/>
      <c r="Z11" s="15"/>
      <c r="AA11" s="21"/>
      <c r="AB11" s="10"/>
      <c r="AC11" s="9"/>
      <c r="AD11" s="10"/>
      <c r="AE11" s="9"/>
      <c r="AF11" s="10"/>
      <c r="AG11" s="24">
        <f t="shared" si="5"/>
        <v>0</v>
      </c>
      <c r="AH11" s="57">
        <f t="shared" si="6"/>
        <v>0</v>
      </c>
    </row>
    <row r="12" spans="1:34" ht="24" customHeight="1" x14ac:dyDescent="0.3">
      <c r="A12" s="31">
        <f t="shared" si="4"/>
        <v>5</v>
      </c>
      <c r="B12" s="2" t="s">
        <v>20</v>
      </c>
      <c r="C12" s="3">
        <v>1411</v>
      </c>
      <c r="D12" s="4">
        <f t="shared" si="1"/>
        <v>16.331018518518519</v>
      </c>
      <c r="E12" s="4">
        <f t="shared" si="2"/>
        <v>1.0887345679012346</v>
      </c>
      <c r="F12" s="67">
        <v>486.88</v>
      </c>
      <c r="G12" s="4">
        <f t="shared" si="3"/>
        <v>530.08308641975304</v>
      </c>
      <c r="H12" s="4">
        <v>4</v>
      </c>
      <c r="I12" s="9"/>
      <c r="J12" s="10"/>
      <c r="K12" s="9"/>
      <c r="L12" s="10"/>
      <c r="M12" s="21"/>
      <c r="N12" s="15"/>
      <c r="O12" s="21"/>
      <c r="P12" s="15"/>
      <c r="Q12" s="21"/>
      <c r="R12" s="15"/>
      <c r="S12" s="13">
        <f>G12*15*86.4</f>
        <v>686987.67999999993</v>
      </c>
      <c r="T12" s="15"/>
      <c r="U12" s="13">
        <f>G12*15*86.4</f>
        <v>686987.67999999993</v>
      </c>
      <c r="V12" s="15"/>
      <c r="W12" s="13">
        <f>G12*15*86.4</f>
        <v>686987.67999999993</v>
      </c>
      <c r="X12" s="15"/>
      <c r="Y12" s="13">
        <f>G12*15*86.4</f>
        <v>686987.67999999993</v>
      </c>
      <c r="Z12" s="15"/>
      <c r="AA12" s="21"/>
      <c r="AB12" s="10"/>
      <c r="AC12" s="9"/>
      <c r="AD12" s="10"/>
      <c r="AE12" s="9"/>
      <c r="AF12" s="10"/>
      <c r="AG12" s="24">
        <f t="shared" si="5"/>
        <v>1947.52</v>
      </c>
      <c r="AH12" s="57">
        <f t="shared" si="6"/>
        <v>2747950.7199999997</v>
      </c>
    </row>
    <row r="13" spans="1:34" ht="24" customHeight="1" x14ac:dyDescent="0.3">
      <c r="A13" s="31">
        <f t="shared" si="4"/>
        <v>6</v>
      </c>
      <c r="B13" s="2" t="s">
        <v>21</v>
      </c>
      <c r="C13" s="3">
        <v>1235</v>
      </c>
      <c r="D13" s="4">
        <f t="shared" si="1"/>
        <v>14.293981481481481</v>
      </c>
      <c r="E13" s="4">
        <f t="shared" si="2"/>
        <v>0.95293209876543206</v>
      </c>
      <c r="F13" s="67">
        <v>0</v>
      </c>
      <c r="G13" s="4">
        <f t="shared" si="3"/>
        <v>0</v>
      </c>
      <c r="H13" s="4">
        <v>4</v>
      </c>
      <c r="I13" s="9"/>
      <c r="J13" s="10"/>
      <c r="K13" s="9"/>
      <c r="L13" s="10"/>
      <c r="M13" s="21"/>
      <c r="N13" s="15"/>
      <c r="O13" s="21"/>
      <c r="P13" s="15"/>
      <c r="Q13" s="21"/>
      <c r="R13" s="14">
        <f>G13*16*86.4</f>
        <v>0</v>
      </c>
      <c r="S13" s="13">
        <f>G13*15*86.4</f>
        <v>0</v>
      </c>
      <c r="T13" s="15"/>
      <c r="U13" s="21"/>
      <c r="V13" s="14">
        <f>G1217*86.4</f>
        <v>0</v>
      </c>
      <c r="W13" s="21"/>
      <c r="X13" s="14">
        <f>G13*16*86.4</f>
        <v>0</v>
      </c>
      <c r="Y13" s="21"/>
      <c r="Z13" s="15"/>
      <c r="AA13" s="21"/>
      <c r="AB13" s="10"/>
      <c r="AC13" s="9"/>
      <c r="AD13" s="10"/>
      <c r="AE13" s="9"/>
      <c r="AF13" s="10"/>
      <c r="AG13" s="24">
        <f t="shared" si="5"/>
        <v>0</v>
      </c>
      <c r="AH13" s="57">
        <f t="shared" si="6"/>
        <v>0</v>
      </c>
    </row>
    <row r="14" spans="1:34" ht="24" customHeight="1" x14ac:dyDescent="0.3">
      <c r="A14" s="31">
        <f t="shared" si="4"/>
        <v>7</v>
      </c>
      <c r="B14" s="2" t="s">
        <v>22</v>
      </c>
      <c r="C14" s="3">
        <v>1411</v>
      </c>
      <c r="D14" s="4">
        <f t="shared" si="1"/>
        <v>16.331018518518519</v>
      </c>
      <c r="E14" s="4">
        <f t="shared" si="2"/>
        <v>1.0887345679012346</v>
      </c>
      <c r="F14" s="67">
        <v>0</v>
      </c>
      <c r="G14" s="4">
        <f t="shared" si="3"/>
        <v>0</v>
      </c>
      <c r="H14" s="4">
        <v>2</v>
      </c>
      <c r="I14" s="9"/>
      <c r="J14" s="10"/>
      <c r="K14" s="9"/>
      <c r="L14" s="10"/>
      <c r="M14" s="21"/>
      <c r="N14" s="15"/>
      <c r="O14" s="21"/>
      <c r="P14" s="15"/>
      <c r="Q14" s="21"/>
      <c r="R14" s="15"/>
      <c r="S14" s="21"/>
      <c r="T14" s="14">
        <f>G14*16*86.4</f>
        <v>0</v>
      </c>
      <c r="U14" s="21"/>
      <c r="V14" s="14">
        <f>G14*16*86.4</f>
        <v>0</v>
      </c>
      <c r="W14" s="21"/>
      <c r="X14" s="15"/>
      <c r="Y14" s="21"/>
      <c r="Z14" s="15"/>
      <c r="AA14" s="21"/>
      <c r="AB14" s="10"/>
      <c r="AC14" s="9"/>
      <c r="AD14" s="10"/>
      <c r="AE14" s="9"/>
      <c r="AF14" s="10"/>
      <c r="AG14" s="24">
        <f t="shared" si="5"/>
        <v>0</v>
      </c>
      <c r="AH14" s="57">
        <f t="shared" si="6"/>
        <v>0</v>
      </c>
    </row>
    <row r="15" spans="1:34" ht="24" customHeight="1" x14ac:dyDescent="0.3">
      <c r="A15" s="31">
        <f t="shared" si="4"/>
        <v>8</v>
      </c>
      <c r="B15" s="2" t="s">
        <v>23</v>
      </c>
      <c r="C15" s="3">
        <v>1411</v>
      </c>
      <c r="D15" s="4">
        <f t="shared" si="1"/>
        <v>16.331018518518519</v>
      </c>
      <c r="E15" s="4">
        <f t="shared" si="2"/>
        <v>1.0887345679012346</v>
      </c>
      <c r="F15" s="67">
        <v>0</v>
      </c>
      <c r="G15" s="4">
        <f t="shared" si="3"/>
        <v>0</v>
      </c>
      <c r="H15" s="4">
        <v>3</v>
      </c>
      <c r="I15" s="9"/>
      <c r="J15" s="10"/>
      <c r="K15" s="9"/>
      <c r="L15" s="10"/>
      <c r="M15" s="21"/>
      <c r="N15" s="15"/>
      <c r="O15" s="21"/>
      <c r="P15" s="15"/>
      <c r="Q15" s="21"/>
      <c r="R15" s="15"/>
      <c r="S15" s="13">
        <f>G1416*86.4</f>
        <v>0</v>
      </c>
      <c r="T15" s="15"/>
      <c r="U15" s="13">
        <f>G15*15*86.4</f>
        <v>0</v>
      </c>
      <c r="V15" s="15"/>
      <c r="W15" s="13">
        <f>G15*15*86.4</f>
        <v>0</v>
      </c>
      <c r="X15" s="15"/>
      <c r="Y15" s="21"/>
      <c r="Z15" s="15"/>
      <c r="AA15" s="21"/>
      <c r="AB15" s="10"/>
      <c r="AC15" s="9"/>
      <c r="AD15" s="10"/>
      <c r="AE15" s="9"/>
      <c r="AF15" s="10"/>
      <c r="AG15" s="24">
        <f t="shared" si="5"/>
        <v>0</v>
      </c>
      <c r="AH15" s="57">
        <f t="shared" si="6"/>
        <v>0</v>
      </c>
    </row>
    <row r="16" spans="1:34" ht="24" customHeight="1" x14ac:dyDescent="0.3">
      <c r="A16" s="31">
        <f t="shared" si="4"/>
        <v>9</v>
      </c>
      <c r="B16" s="2" t="s">
        <v>24</v>
      </c>
      <c r="C16" s="3">
        <v>1411</v>
      </c>
      <c r="D16" s="4">
        <f t="shared" si="1"/>
        <v>16.331018518518519</v>
      </c>
      <c r="E16" s="4">
        <f t="shared" si="2"/>
        <v>1.0887345679012346</v>
      </c>
      <c r="F16" s="67">
        <v>4.45</v>
      </c>
      <c r="G16" s="4">
        <f t="shared" si="3"/>
        <v>4.8448688271604938</v>
      </c>
      <c r="H16" s="4">
        <v>5</v>
      </c>
      <c r="I16" s="9"/>
      <c r="J16" s="10"/>
      <c r="K16" s="9"/>
      <c r="L16" s="10"/>
      <c r="M16" s="21"/>
      <c r="N16" s="15"/>
      <c r="O16" s="21"/>
      <c r="P16" s="15"/>
      <c r="Q16" s="13">
        <f>G16*15*86.4</f>
        <v>6278.95</v>
      </c>
      <c r="R16" s="15"/>
      <c r="S16" s="13">
        <f>G16*15*86.4</f>
        <v>6278.95</v>
      </c>
      <c r="T16" s="15"/>
      <c r="U16" s="13">
        <f>G16*15*86.4</f>
        <v>6278.95</v>
      </c>
      <c r="V16" s="15"/>
      <c r="W16" s="13">
        <f>G16*15*86.4</f>
        <v>6278.95</v>
      </c>
      <c r="X16" s="15"/>
      <c r="Y16" s="13">
        <f>G16*15*86.4</f>
        <v>6278.95</v>
      </c>
      <c r="Z16" s="15"/>
      <c r="AA16" s="21"/>
      <c r="AB16" s="10"/>
      <c r="AC16" s="9"/>
      <c r="AD16" s="10"/>
      <c r="AE16" s="9"/>
      <c r="AF16" s="10"/>
      <c r="AG16" s="24">
        <f t="shared" si="5"/>
        <v>22.25</v>
      </c>
      <c r="AH16" s="57">
        <f t="shared" si="6"/>
        <v>31394.75</v>
      </c>
    </row>
    <row r="17" spans="1:34" ht="24" customHeight="1" thickBot="1" x14ac:dyDescent="0.35">
      <c r="A17" s="31">
        <f t="shared" si="4"/>
        <v>10</v>
      </c>
      <c r="B17" s="28" t="s">
        <v>25</v>
      </c>
      <c r="C17" s="53">
        <v>1411</v>
      </c>
      <c r="D17" s="54">
        <f t="shared" si="1"/>
        <v>16.331018518518519</v>
      </c>
      <c r="E17" s="54">
        <f t="shared" si="2"/>
        <v>1.0887345679012346</v>
      </c>
      <c r="F17" s="68">
        <v>7.14</v>
      </c>
      <c r="G17" s="54">
        <f t="shared" si="3"/>
        <v>7.7735648148148142</v>
      </c>
      <c r="H17" s="54">
        <v>4</v>
      </c>
      <c r="I17" s="40"/>
      <c r="J17" s="41"/>
      <c r="K17" s="40"/>
      <c r="L17" s="41"/>
      <c r="M17" s="43"/>
      <c r="N17" s="42"/>
      <c r="O17" s="43"/>
      <c r="P17" s="42"/>
      <c r="Q17" s="43"/>
      <c r="R17" s="45">
        <f>G17*16*86.4</f>
        <v>10746.175999999999</v>
      </c>
      <c r="S17" s="44">
        <f>G17*15*86.4</f>
        <v>10074.539999999999</v>
      </c>
      <c r="T17" s="42"/>
      <c r="U17" s="44">
        <f>G17*15*86.4</f>
        <v>10074.539999999999</v>
      </c>
      <c r="V17" s="42"/>
      <c r="W17" s="44">
        <f>G17*15*86.4</f>
        <v>10074.539999999999</v>
      </c>
      <c r="X17" s="42"/>
      <c r="Y17" s="43"/>
      <c r="Z17" s="42"/>
      <c r="AA17" s="43"/>
      <c r="AB17" s="41"/>
      <c r="AC17" s="40"/>
      <c r="AD17" s="41"/>
      <c r="AE17" s="40"/>
      <c r="AF17" s="41"/>
      <c r="AG17" s="62">
        <f>F17*H17</f>
        <v>28.56</v>
      </c>
      <c r="AH17" s="58">
        <f t="shared" si="6"/>
        <v>40969.796000000002</v>
      </c>
    </row>
    <row r="18" spans="1:34" ht="40.5" customHeight="1" x14ac:dyDescent="0.3">
      <c r="A18" s="31">
        <f t="shared" si="4"/>
        <v>11</v>
      </c>
      <c r="B18" s="46" t="s">
        <v>47</v>
      </c>
      <c r="C18" s="47"/>
      <c r="D18" s="47"/>
      <c r="E18" s="47"/>
      <c r="F18" s="47">
        <v>0</v>
      </c>
      <c r="G18" s="70"/>
      <c r="H18" s="71"/>
      <c r="I18" s="72">
        <f>I8+I9+I10+I11+I12+I13+I14+I15+I16+I17</f>
        <v>0</v>
      </c>
      <c r="J18" s="73">
        <f>J8+J9+J10+J11+J12+J13+J14+J15+J16+J17</f>
        <v>0</v>
      </c>
      <c r="K18" s="72">
        <f>K8+K9+K10+K11+K12+K13+K14+K15+K16+K17</f>
        <v>0</v>
      </c>
      <c r="L18" s="73">
        <f>L8+L9+L10+L11+L12+L13+L14+L15+L16+L17</f>
        <v>0</v>
      </c>
      <c r="M18" s="72">
        <f t="shared" ref="M18:AF18" si="7">M8+M9+M10+M11+M12+M13+M14+M15+M16+M17</f>
        <v>0</v>
      </c>
      <c r="N18" s="73">
        <f t="shared" si="7"/>
        <v>0</v>
      </c>
      <c r="O18" s="72">
        <f t="shared" si="7"/>
        <v>0</v>
      </c>
      <c r="P18" s="73">
        <f t="shared" si="7"/>
        <v>0</v>
      </c>
      <c r="Q18" s="72">
        <f t="shared" si="7"/>
        <v>6278.95</v>
      </c>
      <c r="R18" s="73">
        <f t="shared" si="7"/>
        <v>180840.25600000002</v>
      </c>
      <c r="S18" s="72">
        <f t="shared" si="7"/>
        <v>703341.16999999993</v>
      </c>
      <c r="T18" s="73">
        <f t="shared" si="7"/>
        <v>151401.12000000002</v>
      </c>
      <c r="U18" s="72">
        <f t="shared" si="7"/>
        <v>703341.16999999993</v>
      </c>
      <c r="V18" s="73">
        <f t="shared" si="7"/>
        <v>170094.08000000002</v>
      </c>
      <c r="W18" s="72">
        <f t="shared" si="7"/>
        <v>703341.16999999993</v>
      </c>
      <c r="X18" s="73">
        <f t="shared" si="7"/>
        <v>170094.08000000002</v>
      </c>
      <c r="Y18" s="72">
        <f t="shared" si="7"/>
        <v>693266.62999999989</v>
      </c>
      <c r="Z18" s="73">
        <f t="shared" si="7"/>
        <v>0</v>
      </c>
      <c r="AA18" s="72">
        <f t="shared" si="7"/>
        <v>0</v>
      </c>
      <c r="AB18" s="73">
        <f t="shared" si="7"/>
        <v>0</v>
      </c>
      <c r="AC18" s="72">
        <f t="shared" si="7"/>
        <v>0</v>
      </c>
      <c r="AD18" s="73">
        <f t="shared" si="7"/>
        <v>0</v>
      </c>
      <c r="AE18" s="72">
        <f t="shared" si="7"/>
        <v>0</v>
      </c>
      <c r="AF18" s="73">
        <f t="shared" si="7"/>
        <v>0</v>
      </c>
      <c r="AG18" s="72">
        <f>AG8+AG9+AG10+AG11+AG12+AG13+AG14+AG15+AG16+AG17</f>
        <v>2500.62</v>
      </c>
      <c r="AH18" s="73">
        <f>I18+J18+K18+L18+M18+N18+O18+P18+Q18+R18+S18+T18+U18+V18+W18+X18+Y18+Z18+AA18+AB18+AC18+AD18+AE18+AF18</f>
        <v>3481998.6259999997</v>
      </c>
    </row>
    <row r="19" spans="1:34" ht="24" customHeight="1" x14ac:dyDescent="0.3">
      <c r="A19" s="31">
        <f t="shared" si="4"/>
        <v>12</v>
      </c>
      <c r="B19" s="2" t="s">
        <v>32</v>
      </c>
      <c r="C19" s="7"/>
      <c r="D19" s="7"/>
      <c r="E19" s="7"/>
      <c r="F19" s="7"/>
      <c r="G19" s="7"/>
      <c r="H19" s="23"/>
      <c r="I19" s="18">
        <v>0.9</v>
      </c>
      <c r="J19" s="19">
        <f>I19</f>
        <v>0.9</v>
      </c>
      <c r="K19" s="18">
        <v>0.9</v>
      </c>
      <c r="L19" s="19">
        <f t="shared" ref="L19:L22" si="8">K19</f>
        <v>0.9</v>
      </c>
      <c r="M19" s="18">
        <v>0.9</v>
      </c>
      <c r="N19" s="19">
        <f t="shared" ref="N19:N22" si="9">M19</f>
        <v>0.9</v>
      </c>
      <c r="O19" s="18">
        <v>0.9</v>
      </c>
      <c r="P19" s="19">
        <f t="shared" ref="P19:P22" si="10">O19</f>
        <v>0.9</v>
      </c>
      <c r="Q19" s="18">
        <v>0.9</v>
      </c>
      <c r="R19" s="19">
        <f t="shared" ref="R19:R22" si="11">Q19</f>
        <v>0.9</v>
      </c>
      <c r="S19" s="18">
        <v>0.9</v>
      </c>
      <c r="T19" s="19">
        <f t="shared" ref="T19:T22" si="12">S19</f>
        <v>0.9</v>
      </c>
      <c r="U19" s="18">
        <v>0.9</v>
      </c>
      <c r="V19" s="19">
        <f t="shared" ref="V19:V22" si="13">U19</f>
        <v>0.9</v>
      </c>
      <c r="W19" s="18">
        <v>0.9</v>
      </c>
      <c r="X19" s="19">
        <f t="shared" ref="X19:X22" si="14">W19</f>
        <v>0.9</v>
      </c>
      <c r="Y19" s="18">
        <v>0.9</v>
      </c>
      <c r="Z19" s="19">
        <f t="shared" ref="Z19:Z22" si="15">Y19</f>
        <v>0.9</v>
      </c>
      <c r="AA19" s="18">
        <v>0.9</v>
      </c>
      <c r="AB19" s="19">
        <f t="shared" ref="AB19:AB22" si="16">AA19</f>
        <v>0.9</v>
      </c>
      <c r="AC19" s="18">
        <v>0.9</v>
      </c>
      <c r="AD19" s="19">
        <f t="shared" ref="AD19:AD22" si="17">AC19</f>
        <v>0.9</v>
      </c>
      <c r="AE19" s="18">
        <v>0.9</v>
      </c>
      <c r="AF19" s="19">
        <f t="shared" ref="AF19:AF22" si="18">AE19</f>
        <v>0.9</v>
      </c>
      <c r="AG19" s="16"/>
      <c r="AH19" s="17"/>
    </row>
    <row r="20" spans="1:34" ht="24" customHeight="1" x14ac:dyDescent="0.3">
      <c r="A20" s="31">
        <f t="shared" si="4"/>
        <v>13</v>
      </c>
      <c r="B20" s="2" t="s">
        <v>33</v>
      </c>
      <c r="C20" s="5"/>
      <c r="D20" s="5"/>
      <c r="E20" s="5"/>
      <c r="F20" s="5"/>
      <c r="G20" s="74"/>
      <c r="H20" s="75"/>
      <c r="I20" s="18">
        <v>0.9</v>
      </c>
      <c r="J20" s="19">
        <f>I20</f>
        <v>0.9</v>
      </c>
      <c r="K20" s="18">
        <v>0.9</v>
      </c>
      <c r="L20" s="19">
        <f t="shared" si="8"/>
        <v>0.9</v>
      </c>
      <c r="M20" s="18">
        <v>0.9</v>
      </c>
      <c r="N20" s="19">
        <f t="shared" si="9"/>
        <v>0.9</v>
      </c>
      <c r="O20" s="18">
        <v>0.9</v>
      </c>
      <c r="P20" s="19">
        <f t="shared" si="10"/>
        <v>0.9</v>
      </c>
      <c r="Q20" s="18">
        <v>0.9</v>
      </c>
      <c r="R20" s="19">
        <f t="shared" si="11"/>
        <v>0.9</v>
      </c>
      <c r="S20" s="18">
        <v>0.9</v>
      </c>
      <c r="T20" s="19">
        <f t="shared" si="12"/>
        <v>0.9</v>
      </c>
      <c r="U20" s="18">
        <v>0.9</v>
      </c>
      <c r="V20" s="19">
        <f t="shared" si="13"/>
        <v>0.9</v>
      </c>
      <c r="W20" s="18">
        <v>0.9</v>
      </c>
      <c r="X20" s="19">
        <f t="shared" si="14"/>
        <v>0.9</v>
      </c>
      <c r="Y20" s="18">
        <v>0.9</v>
      </c>
      <c r="Z20" s="19">
        <f t="shared" si="15"/>
        <v>0.9</v>
      </c>
      <c r="AA20" s="18">
        <v>0.9</v>
      </c>
      <c r="AB20" s="19">
        <f t="shared" si="16"/>
        <v>0.9</v>
      </c>
      <c r="AC20" s="18">
        <v>0.9</v>
      </c>
      <c r="AD20" s="19">
        <f t="shared" si="17"/>
        <v>0.9</v>
      </c>
      <c r="AE20" s="18">
        <v>0.9</v>
      </c>
      <c r="AF20" s="19">
        <f t="shared" si="18"/>
        <v>0.9</v>
      </c>
      <c r="AG20" s="16"/>
      <c r="AH20" s="17"/>
    </row>
    <row r="21" spans="1:34" ht="24" customHeight="1" x14ac:dyDescent="0.3">
      <c r="A21" s="31">
        <f t="shared" si="4"/>
        <v>14</v>
      </c>
      <c r="B21" s="2" t="s">
        <v>34</v>
      </c>
      <c r="C21" s="7"/>
      <c r="D21" s="7"/>
      <c r="E21" s="7"/>
      <c r="F21" s="7"/>
      <c r="G21" s="7"/>
      <c r="H21" s="23"/>
      <c r="I21" s="16">
        <v>0.85</v>
      </c>
      <c r="J21" s="17">
        <f>I21</f>
        <v>0.85</v>
      </c>
      <c r="K21" s="16">
        <v>0.85</v>
      </c>
      <c r="L21" s="17">
        <f t="shared" si="8"/>
        <v>0.85</v>
      </c>
      <c r="M21" s="16">
        <v>0.85</v>
      </c>
      <c r="N21" s="17">
        <f t="shared" si="9"/>
        <v>0.85</v>
      </c>
      <c r="O21" s="16">
        <v>0.85</v>
      </c>
      <c r="P21" s="17">
        <f t="shared" si="10"/>
        <v>0.85</v>
      </c>
      <c r="Q21" s="16">
        <v>0.85</v>
      </c>
      <c r="R21" s="17">
        <f t="shared" si="11"/>
        <v>0.85</v>
      </c>
      <c r="S21" s="16">
        <v>0.85</v>
      </c>
      <c r="T21" s="17">
        <f t="shared" si="12"/>
        <v>0.85</v>
      </c>
      <c r="U21" s="16">
        <v>0.85</v>
      </c>
      <c r="V21" s="17">
        <f t="shared" si="13"/>
        <v>0.85</v>
      </c>
      <c r="W21" s="16">
        <v>0.85</v>
      </c>
      <c r="X21" s="17">
        <f t="shared" si="14"/>
        <v>0.85</v>
      </c>
      <c r="Y21" s="16">
        <v>0.85</v>
      </c>
      <c r="Z21" s="17">
        <f t="shared" si="15"/>
        <v>0.85</v>
      </c>
      <c r="AA21" s="16">
        <v>0.85</v>
      </c>
      <c r="AB21" s="17">
        <f t="shared" si="16"/>
        <v>0.85</v>
      </c>
      <c r="AC21" s="16">
        <v>0.85</v>
      </c>
      <c r="AD21" s="17">
        <f t="shared" si="17"/>
        <v>0.85</v>
      </c>
      <c r="AE21" s="16">
        <v>0.85</v>
      </c>
      <c r="AF21" s="17">
        <f t="shared" si="18"/>
        <v>0.85</v>
      </c>
      <c r="AG21" s="16"/>
      <c r="AH21" s="17"/>
    </row>
    <row r="22" spans="1:34" ht="35.25" customHeight="1" x14ac:dyDescent="0.3">
      <c r="A22" s="31">
        <f t="shared" si="4"/>
        <v>15</v>
      </c>
      <c r="B22" s="2" t="s">
        <v>35</v>
      </c>
      <c r="C22" s="7"/>
      <c r="D22" s="7"/>
      <c r="E22" s="7"/>
      <c r="F22" s="7"/>
      <c r="G22" s="7"/>
      <c r="H22" s="23"/>
      <c r="I22" s="16">
        <v>0.83</v>
      </c>
      <c r="J22" s="17">
        <f>I22</f>
        <v>0.83</v>
      </c>
      <c r="K22" s="16">
        <v>0.83</v>
      </c>
      <c r="L22" s="17">
        <f t="shared" si="8"/>
        <v>0.83</v>
      </c>
      <c r="M22" s="16">
        <v>0.83</v>
      </c>
      <c r="N22" s="17">
        <f t="shared" si="9"/>
        <v>0.83</v>
      </c>
      <c r="O22" s="16">
        <v>0.83</v>
      </c>
      <c r="P22" s="17">
        <f t="shared" si="10"/>
        <v>0.83</v>
      </c>
      <c r="Q22" s="16">
        <v>0.83</v>
      </c>
      <c r="R22" s="17">
        <f t="shared" si="11"/>
        <v>0.83</v>
      </c>
      <c r="S22" s="16">
        <v>0.83</v>
      </c>
      <c r="T22" s="17">
        <f t="shared" si="12"/>
        <v>0.83</v>
      </c>
      <c r="U22" s="16">
        <v>0.83</v>
      </c>
      <c r="V22" s="17">
        <f t="shared" si="13"/>
        <v>0.83</v>
      </c>
      <c r="W22" s="16">
        <v>0.83</v>
      </c>
      <c r="X22" s="17">
        <f t="shared" si="14"/>
        <v>0.83</v>
      </c>
      <c r="Y22" s="16">
        <v>0.83</v>
      </c>
      <c r="Z22" s="17">
        <f t="shared" si="15"/>
        <v>0.83</v>
      </c>
      <c r="AA22" s="16">
        <v>0.83</v>
      </c>
      <c r="AB22" s="17">
        <f t="shared" si="16"/>
        <v>0.83</v>
      </c>
      <c r="AC22" s="16">
        <v>0.83</v>
      </c>
      <c r="AD22" s="17">
        <f t="shared" si="17"/>
        <v>0.83</v>
      </c>
      <c r="AE22" s="16">
        <v>0.83</v>
      </c>
      <c r="AF22" s="17">
        <f t="shared" si="18"/>
        <v>0.83</v>
      </c>
      <c r="AG22" s="16"/>
      <c r="AH22" s="17"/>
    </row>
    <row r="23" spans="1:34" ht="26.25" customHeight="1" x14ac:dyDescent="0.3">
      <c r="A23" s="31">
        <f t="shared" si="4"/>
        <v>16</v>
      </c>
      <c r="B23" s="2" t="s">
        <v>36</v>
      </c>
      <c r="C23" s="7"/>
      <c r="D23" s="7"/>
      <c r="E23" s="7"/>
      <c r="F23" s="7"/>
      <c r="G23" s="7"/>
      <c r="H23" s="23"/>
      <c r="I23" s="16">
        <f>I19*I20*I21*I22</f>
        <v>0.57145499999999994</v>
      </c>
      <c r="J23" s="17">
        <f>J19*J20*J21*J22</f>
        <v>0.57145499999999994</v>
      </c>
      <c r="K23" s="16">
        <f t="shared" ref="K23:AF23" si="19">K19*K20*K21*K22</f>
        <v>0.57145499999999994</v>
      </c>
      <c r="L23" s="17">
        <f t="shared" si="19"/>
        <v>0.57145499999999994</v>
      </c>
      <c r="M23" s="16">
        <f t="shared" si="19"/>
        <v>0.57145499999999994</v>
      </c>
      <c r="N23" s="17">
        <f t="shared" si="19"/>
        <v>0.57145499999999994</v>
      </c>
      <c r="O23" s="16">
        <f>O19*O20*O21*O22</f>
        <v>0.57145499999999994</v>
      </c>
      <c r="P23" s="17">
        <f t="shared" si="19"/>
        <v>0.57145499999999994</v>
      </c>
      <c r="Q23" s="16">
        <f t="shared" si="19"/>
        <v>0.57145499999999994</v>
      </c>
      <c r="R23" s="17">
        <f t="shared" si="19"/>
        <v>0.57145499999999994</v>
      </c>
      <c r="S23" s="16">
        <f t="shared" si="19"/>
        <v>0.57145499999999994</v>
      </c>
      <c r="T23" s="17">
        <f t="shared" si="19"/>
        <v>0.57145499999999994</v>
      </c>
      <c r="U23" s="16">
        <f t="shared" si="19"/>
        <v>0.57145499999999994</v>
      </c>
      <c r="V23" s="17">
        <f t="shared" si="19"/>
        <v>0.57145499999999994</v>
      </c>
      <c r="W23" s="16">
        <f t="shared" si="19"/>
        <v>0.57145499999999994</v>
      </c>
      <c r="X23" s="17">
        <f t="shared" si="19"/>
        <v>0.57145499999999994</v>
      </c>
      <c r="Y23" s="16">
        <f t="shared" si="19"/>
        <v>0.57145499999999994</v>
      </c>
      <c r="Z23" s="17">
        <f t="shared" si="19"/>
        <v>0.57145499999999994</v>
      </c>
      <c r="AA23" s="16">
        <f t="shared" si="19"/>
        <v>0.57145499999999994</v>
      </c>
      <c r="AB23" s="17">
        <f t="shared" si="19"/>
        <v>0.57145499999999994</v>
      </c>
      <c r="AC23" s="16">
        <f t="shared" si="19"/>
        <v>0.57145499999999994</v>
      </c>
      <c r="AD23" s="17">
        <f t="shared" si="19"/>
        <v>0.57145499999999994</v>
      </c>
      <c r="AE23" s="16">
        <f t="shared" si="19"/>
        <v>0.57145499999999994</v>
      </c>
      <c r="AF23" s="17">
        <f t="shared" si="19"/>
        <v>0.57145499999999994</v>
      </c>
      <c r="AG23" s="16"/>
      <c r="AH23" s="17"/>
    </row>
    <row r="24" spans="1:34" ht="44.25" customHeight="1" x14ac:dyDescent="0.3">
      <c r="A24" s="31">
        <f t="shared" si="4"/>
        <v>17</v>
      </c>
      <c r="B24" s="2" t="s">
        <v>48</v>
      </c>
      <c r="C24" s="7"/>
      <c r="D24" s="7"/>
      <c r="E24" s="7"/>
      <c r="F24" s="7"/>
      <c r="G24" s="7"/>
      <c r="H24" s="23"/>
      <c r="I24" s="11">
        <f>I18/I23</f>
        <v>0</v>
      </c>
      <c r="J24" s="12">
        <f>J18/J23</f>
        <v>0</v>
      </c>
      <c r="K24" s="11">
        <f t="shared" ref="K24:AE24" si="20">K18/K23</f>
        <v>0</v>
      </c>
      <c r="L24" s="12">
        <f t="shared" si="20"/>
        <v>0</v>
      </c>
      <c r="M24" s="11">
        <f t="shared" si="20"/>
        <v>0</v>
      </c>
      <c r="N24" s="12">
        <f t="shared" si="20"/>
        <v>0</v>
      </c>
      <c r="O24" s="11">
        <f>O18/O23</f>
        <v>0</v>
      </c>
      <c r="P24" s="12">
        <f t="shared" si="20"/>
        <v>0</v>
      </c>
      <c r="Q24" s="11">
        <f t="shared" si="20"/>
        <v>10987.654320987655</v>
      </c>
      <c r="R24" s="12">
        <f t="shared" si="20"/>
        <v>316455.81191869883</v>
      </c>
      <c r="S24" s="11">
        <f t="shared" si="20"/>
        <v>1230790.1234567901</v>
      </c>
      <c r="T24" s="12">
        <f t="shared" si="20"/>
        <v>264939.70653857267</v>
      </c>
      <c r="U24" s="11">
        <f t="shared" si="20"/>
        <v>1230790.1234567901</v>
      </c>
      <c r="V24" s="12">
        <f t="shared" si="20"/>
        <v>297650.87364709389</v>
      </c>
      <c r="W24" s="11">
        <f t="shared" si="20"/>
        <v>1230790.1234567901</v>
      </c>
      <c r="X24" s="12">
        <f t="shared" si="20"/>
        <v>297650.87364709389</v>
      </c>
      <c r="Y24" s="11">
        <f t="shared" si="20"/>
        <v>1213160.4938271604</v>
      </c>
      <c r="Z24" s="12">
        <f t="shared" si="20"/>
        <v>0</v>
      </c>
      <c r="AA24" s="11">
        <f t="shared" si="20"/>
        <v>0</v>
      </c>
      <c r="AB24" s="12">
        <f t="shared" si="20"/>
        <v>0</v>
      </c>
      <c r="AC24" s="11">
        <f t="shared" si="20"/>
        <v>0</v>
      </c>
      <c r="AD24" s="12">
        <f t="shared" si="20"/>
        <v>0</v>
      </c>
      <c r="AE24" s="11">
        <f t="shared" si="20"/>
        <v>0</v>
      </c>
      <c r="AF24" s="12">
        <f>AF18/AF23</f>
        <v>0</v>
      </c>
      <c r="AG24" s="11"/>
      <c r="AH24" s="12">
        <f>I24+J24+K24+L24+M24+N24+O24+P24+Q24+R24+S24+T24+U24+V24+W24+X24+Y24+Z24+AA24+AB24+AC24+AD24+AE24+AF24</f>
        <v>6093215.7842699774</v>
      </c>
    </row>
    <row r="25" spans="1:34" ht="42" customHeight="1" thickBot="1" x14ac:dyDescent="0.35">
      <c r="A25" s="31">
        <f t="shared" si="4"/>
        <v>18</v>
      </c>
      <c r="B25" s="28" t="s">
        <v>38</v>
      </c>
      <c r="C25" s="29"/>
      <c r="D25" s="29"/>
      <c r="E25" s="29"/>
      <c r="F25" s="29"/>
      <c r="G25" s="29"/>
      <c r="H25" s="30"/>
      <c r="I25" s="65">
        <f>I24/(15*86400)</f>
        <v>0</v>
      </c>
      <c r="J25" s="38">
        <f>J24/(15*86400)</f>
        <v>0</v>
      </c>
      <c r="K25" s="65">
        <f t="shared" ref="K25:AF25" si="21">K24/(15*86400)</f>
        <v>0</v>
      </c>
      <c r="L25" s="38">
        <f t="shared" si="21"/>
        <v>0</v>
      </c>
      <c r="M25" s="65">
        <f t="shared" si="21"/>
        <v>0</v>
      </c>
      <c r="N25" s="38">
        <f t="shared" si="21"/>
        <v>0</v>
      </c>
      <c r="O25" s="65">
        <f t="shared" si="21"/>
        <v>0</v>
      </c>
      <c r="P25" s="38">
        <f t="shared" si="21"/>
        <v>0</v>
      </c>
      <c r="Q25" s="65">
        <f t="shared" si="21"/>
        <v>8.4781283340954125E-3</v>
      </c>
      <c r="R25" s="38">
        <f t="shared" si="21"/>
        <v>0.24417886722121823</v>
      </c>
      <c r="S25" s="65">
        <f t="shared" si="21"/>
        <v>0.94968373723517752</v>
      </c>
      <c r="T25" s="38">
        <f t="shared" si="21"/>
        <v>0.20442878590939251</v>
      </c>
      <c r="U25" s="65">
        <f t="shared" si="21"/>
        <v>0.94968373723517752</v>
      </c>
      <c r="V25" s="38">
        <f t="shared" si="21"/>
        <v>0.22966888398695517</v>
      </c>
      <c r="W25" s="65">
        <f t="shared" si="21"/>
        <v>0.94968373723517752</v>
      </c>
      <c r="X25" s="38">
        <f t="shared" si="21"/>
        <v>0.22966888398695517</v>
      </c>
      <c r="Y25" s="65">
        <f t="shared" si="21"/>
        <v>0.93608062795305591</v>
      </c>
      <c r="Z25" s="38">
        <f t="shared" si="21"/>
        <v>0</v>
      </c>
      <c r="AA25" s="65">
        <f t="shared" si="21"/>
        <v>0</v>
      </c>
      <c r="AB25" s="38">
        <f t="shared" si="21"/>
        <v>0</v>
      </c>
      <c r="AC25" s="65">
        <f t="shared" si="21"/>
        <v>0</v>
      </c>
      <c r="AD25" s="38">
        <f t="shared" si="21"/>
        <v>0</v>
      </c>
      <c r="AE25" s="65">
        <f t="shared" si="21"/>
        <v>0</v>
      </c>
      <c r="AF25" s="38">
        <f t="shared" si="21"/>
        <v>0</v>
      </c>
      <c r="AG25" s="65"/>
      <c r="AH25" s="38"/>
    </row>
  </sheetData>
  <mergeCells count="25">
    <mergeCell ref="A1:N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 ზონა-2 ზ.ალაზნის ს.სისტემა</vt:lpstr>
      <vt:lpstr>I ზონა-2 ნაურდლის ს.სისტემა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2025-02-04T12:41:00Z</dcterms:modified>
</cp:coreProperties>
</file>