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შიდა ქართლი სამცხე ჯავახეთი\"/>
    </mc:Choice>
  </mc:AlternateContent>
  <xr:revisionPtr revIDLastSave="0" documentId="13_ncr:1_{7EDB7E3E-E7E9-4E60-8EDD-0FA32D0C9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ტაშისკარის ს.ს." sheetId="9" r:id="rId1"/>
    <sheet name="სკრა-ქარელი" sheetId="25" r:id="rId2"/>
    <sheet name="სალთვისი" sheetId="26" r:id="rId3"/>
    <sheet name="ზედა რუ" sheetId="28" r:id="rId4"/>
    <sheet name="ძლევიჯვრის არხის ს.ს." sheetId="27" r:id="rId5"/>
    <sheet name="წისქვილის ს.ს" sheetId="24" r:id="rId6"/>
    <sheet name="ლეთეთის ს.ს" sheetId="30" r:id="rId7"/>
    <sheet name="დავითის ს.ს." sheetId="2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3" i="30" l="1"/>
  <c r="AC24" i="30" s="1"/>
  <c r="K23" i="30"/>
  <c r="K24" i="30" s="1"/>
  <c r="AE22" i="30"/>
  <c r="AE23" i="30" s="1"/>
  <c r="AE24" i="30" s="1"/>
  <c r="AD22" i="30"/>
  <c r="AD23" i="30" s="1"/>
  <c r="AD24" i="30" s="1"/>
  <c r="AC22" i="30"/>
  <c r="AA22" i="30"/>
  <c r="Y22" i="30"/>
  <c r="W22" i="30"/>
  <c r="U22" i="30"/>
  <c r="T22" i="30"/>
  <c r="S22" i="30"/>
  <c r="R22" i="30"/>
  <c r="Q22" i="30"/>
  <c r="O22" i="30"/>
  <c r="M22" i="30"/>
  <c r="K22" i="30"/>
  <c r="I22" i="30"/>
  <c r="I23" i="30" s="1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F22" i="30" s="1"/>
  <c r="AF23" i="30" s="1"/>
  <c r="AF24" i="30" s="1"/>
  <c r="AD19" i="30"/>
  <c r="AB19" i="30"/>
  <c r="Z19" i="30"/>
  <c r="X19" i="30"/>
  <c r="V19" i="30"/>
  <c r="V22" i="30" s="1"/>
  <c r="T19" i="30"/>
  <c r="R19" i="30"/>
  <c r="P19" i="30"/>
  <c r="N19" i="30"/>
  <c r="L19" i="30"/>
  <c r="J19" i="30"/>
  <c r="AF18" i="30"/>
  <c r="AD18" i="30"/>
  <c r="AB18" i="30"/>
  <c r="AB22" i="30" s="1"/>
  <c r="AB23" i="30" s="1"/>
  <c r="AB24" i="30" s="1"/>
  <c r="Z18" i="30"/>
  <c r="Z22" i="30" s="1"/>
  <c r="X18" i="30"/>
  <c r="X22" i="30" s="1"/>
  <c r="V18" i="30"/>
  <c r="T18" i="30"/>
  <c r="R18" i="30"/>
  <c r="P18" i="30"/>
  <c r="P22" i="30" s="1"/>
  <c r="P23" i="30" s="1"/>
  <c r="P24" i="30" s="1"/>
  <c r="N18" i="30"/>
  <c r="N22" i="30" s="1"/>
  <c r="L18" i="30"/>
  <c r="L22" i="30" s="1"/>
  <c r="J18" i="30"/>
  <c r="J22" i="30" s="1"/>
  <c r="AF17" i="30"/>
  <c r="AE17" i="30"/>
  <c r="AD17" i="30"/>
  <c r="AC17" i="30"/>
  <c r="AB17" i="30"/>
  <c r="Z17" i="30"/>
  <c r="P17" i="30"/>
  <c r="N17" i="30"/>
  <c r="N23" i="30" s="1"/>
  <c r="N24" i="30" s="1"/>
  <c r="M17" i="30"/>
  <c r="M23" i="30" s="1"/>
  <c r="M24" i="30" s="1"/>
  <c r="L17" i="30"/>
  <c r="K17" i="30"/>
  <c r="J17" i="30"/>
  <c r="J23" i="30" s="1"/>
  <c r="J24" i="30" s="1"/>
  <c r="I17" i="30"/>
  <c r="AG16" i="30"/>
  <c r="D16" i="30"/>
  <c r="E16" i="30" s="1"/>
  <c r="G16" i="30" s="1"/>
  <c r="AG15" i="30"/>
  <c r="D15" i="30"/>
  <c r="E15" i="30" s="1"/>
  <c r="G15" i="30" s="1"/>
  <c r="AH14" i="30"/>
  <c r="AG14" i="30"/>
  <c r="E14" i="30"/>
  <c r="G14" i="30" s="1"/>
  <c r="D14" i="30"/>
  <c r="AG13" i="30"/>
  <c r="E13" i="30"/>
  <c r="G13" i="30" s="1"/>
  <c r="D13" i="30"/>
  <c r="AG12" i="30"/>
  <c r="E12" i="30"/>
  <c r="G12" i="30" s="1"/>
  <c r="D12" i="30"/>
  <c r="AG11" i="30"/>
  <c r="D11" i="30"/>
  <c r="E11" i="30" s="1"/>
  <c r="G11" i="30" s="1"/>
  <c r="AG10" i="30"/>
  <c r="E10" i="30"/>
  <c r="G10" i="30" s="1"/>
  <c r="D10" i="30"/>
  <c r="AG9" i="30"/>
  <c r="D9" i="30"/>
  <c r="E9" i="30" s="1"/>
  <c r="G9" i="30" s="1"/>
  <c r="AG8" i="30"/>
  <c r="D8" i="30"/>
  <c r="E8" i="30" s="1"/>
  <c r="G8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G7" i="30"/>
  <c r="AG17" i="30" s="1"/>
  <c r="D7" i="30"/>
  <c r="E7" i="30" s="1"/>
  <c r="G7" i="30" s="1"/>
  <c r="B6" i="30"/>
  <c r="C6" i="30" s="1"/>
  <c r="D6" i="30" s="1"/>
  <c r="E6" i="30" s="1"/>
  <c r="F6" i="30" s="1"/>
  <c r="G6" i="30" s="1"/>
  <c r="H6" i="30" s="1"/>
  <c r="I6" i="30" s="1"/>
  <c r="J6" i="30" s="1"/>
  <c r="K6" i="30" s="1"/>
  <c r="L6" i="30" s="1"/>
  <c r="M6" i="30" s="1"/>
  <c r="N6" i="30" s="1"/>
  <c r="O6" i="30" s="1"/>
  <c r="P6" i="30" s="1"/>
  <c r="Q6" i="30" s="1"/>
  <c r="R6" i="30" s="1"/>
  <c r="S6" i="30" s="1"/>
  <c r="T6" i="30" s="1"/>
  <c r="U6" i="30" s="1"/>
  <c r="V6" i="30" s="1"/>
  <c r="W6" i="30" s="1"/>
  <c r="X6" i="30" s="1"/>
  <c r="Y6" i="30" s="1"/>
  <c r="Z6" i="30" s="1"/>
  <c r="AA6" i="30" s="1"/>
  <c r="AB6" i="30" s="1"/>
  <c r="AC6" i="30" s="1"/>
  <c r="AD6" i="30" s="1"/>
  <c r="AE6" i="30" s="1"/>
  <c r="AF6" i="30" s="1"/>
  <c r="AG6" i="30" s="1"/>
  <c r="AH6" i="30" s="1"/>
  <c r="AC23" i="29"/>
  <c r="AC24" i="29" s="1"/>
  <c r="K23" i="29"/>
  <c r="K24" i="29" s="1"/>
  <c r="AE22" i="29"/>
  <c r="AC22" i="29"/>
  <c r="AA22" i="29"/>
  <c r="Y22" i="29"/>
  <c r="W22" i="29"/>
  <c r="U22" i="29"/>
  <c r="S22" i="29"/>
  <c r="Q22" i="29"/>
  <c r="O22" i="29"/>
  <c r="M22" i="29"/>
  <c r="L22" i="29"/>
  <c r="L23" i="29" s="1"/>
  <c r="L24" i="29" s="1"/>
  <c r="K22" i="29"/>
  <c r="I22" i="29"/>
  <c r="I23" i="29" s="1"/>
  <c r="AF21" i="29"/>
  <c r="AD21" i="29"/>
  <c r="AD22" i="29" s="1"/>
  <c r="AD23" i="29" s="1"/>
  <c r="AD24" i="29" s="1"/>
  <c r="AB21" i="29"/>
  <c r="Z21" i="29"/>
  <c r="X21" i="29"/>
  <c r="V21" i="29"/>
  <c r="T21" i="29"/>
  <c r="R21" i="29"/>
  <c r="R22" i="29" s="1"/>
  <c r="P21" i="29"/>
  <c r="N21" i="29"/>
  <c r="L21" i="29"/>
  <c r="J21" i="29"/>
  <c r="AF20" i="29"/>
  <c r="AD20" i="29"/>
  <c r="AB20" i="29"/>
  <c r="Z20" i="29"/>
  <c r="X20" i="29"/>
  <c r="V20" i="29"/>
  <c r="T20" i="29"/>
  <c r="T22" i="29" s="1"/>
  <c r="R20" i="29"/>
  <c r="P20" i="29"/>
  <c r="N20" i="29"/>
  <c r="L20" i="29"/>
  <c r="J20" i="29"/>
  <c r="AF19" i="29"/>
  <c r="AF22" i="29" s="1"/>
  <c r="AD19" i="29"/>
  <c r="AB19" i="29"/>
  <c r="Z19" i="29"/>
  <c r="X19" i="29"/>
  <c r="V19" i="29"/>
  <c r="V22" i="29" s="1"/>
  <c r="T19" i="29"/>
  <c r="R19" i="29"/>
  <c r="P19" i="29"/>
  <c r="N19" i="29"/>
  <c r="L19" i="29"/>
  <c r="J19" i="29"/>
  <c r="AF18" i="29"/>
  <c r="AD18" i="29"/>
  <c r="AB18" i="29"/>
  <c r="AB22" i="29" s="1"/>
  <c r="AB23" i="29" s="1"/>
  <c r="AB24" i="29" s="1"/>
  <c r="Z18" i="29"/>
  <c r="Z22" i="29" s="1"/>
  <c r="X18" i="29"/>
  <c r="X22" i="29" s="1"/>
  <c r="V18" i="29"/>
  <c r="T18" i="29"/>
  <c r="R18" i="29"/>
  <c r="P18" i="29"/>
  <c r="P22" i="29" s="1"/>
  <c r="P23" i="29" s="1"/>
  <c r="P24" i="29" s="1"/>
  <c r="N18" i="29"/>
  <c r="N22" i="29" s="1"/>
  <c r="L18" i="29"/>
  <c r="J18" i="29"/>
  <c r="J22" i="29" s="1"/>
  <c r="J23" i="29" s="1"/>
  <c r="J24" i="29" s="1"/>
  <c r="AF17" i="29"/>
  <c r="AE17" i="29"/>
  <c r="AE23" i="29" s="1"/>
  <c r="AE24" i="29" s="1"/>
  <c r="AD17" i="29"/>
  <c r="AC17" i="29"/>
  <c r="AB17" i="29"/>
  <c r="Z17" i="29"/>
  <c r="P17" i="29"/>
  <c r="N17" i="29"/>
  <c r="M17" i="29"/>
  <c r="M23" i="29" s="1"/>
  <c r="M24" i="29" s="1"/>
  <c r="L17" i="29"/>
  <c r="K17" i="29"/>
  <c r="J17" i="29"/>
  <c r="I17" i="29"/>
  <c r="AG16" i="29"/>
  <c r="G16" i="29"/>
  <c r="W16" i="29" s="1"/>
  <c r="E16" i="29"/>
  <c r="D16" i="29"/>
  <c r="AG15" i="29"/>
  <c r="G15" i="29"/>
  <c r="W15" i="29" s="1"/>
  <c r="E15" i="29"/>
  <c r="D15" i="29"/>
  <c r="AH14" i="29"/>
  <c r="AG14" i="29"/>
  <c r="E14" i="29"/>
  <c r="G14" i="29" s="1"/>
  <c r="D14" i="29"/>
  <c r="AG13" i="29"/>
  <c r="D13" i="29"/>
  <c r="E13" i="29" s="1"/>
  <c r="G13" i="29" s="1"/>
  <c r="AG12" i="29"/>
  <c r="G12" i="29"/>
  <c r="X12" i="29" s="1"/>
  <c r="X17" i="29" s="1"/>
  <c r="E12" i="29"/>
  <c r="D12" i="29"/>
  <c r="AG11" i="29"/>
  <c r="D11" i="29"/>
  <c r="E11" i="29" s="1"/>
  <c r="G11" i="29" s="1"/>
  <c r="AG10" i="29"/>
  <c r="E10" i="29"/>
  <c r="G10" i="29" s="1"/>
  <c r="D10" i="29"/>
  <c r="AG9" i="29"/>
  <c r="D9" i="29"/>
  <c r="E9" i="29" s="1"/>
  <c r="G9" i="29" s="1"/>
  <c r="AG8" i="29"/>
  <c r="G8" i="29"/>
  <c r="W8" i="29" s="1"/>
  <c r="E8" i="29"/>
  <c r="D8" i="29"/>
  <c r="A8" i="29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G7" i="29"/>
  <c r="D7" i="29"/>
  <c r="E7" i="29" s="1"/>
  <c r="G7" i="29" s="1"/>
  <c r="B6" i="29"/>
  <c r="C6" i="29" s="1"/>
  <c r="D6" i="29" s="1"/>
  <c r="E6" i="29" s="1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AF6" i="29" s="1"/>
  <c r="AG6" i="29" s="1"/>
  <c r="AH6" i="29" s="1"/>
  <c r="K23" i="28"/>
  <c r="K24" i="28" s="1"/>
  <c r="I23" i="28"/>
  <c r="AE22" i="28"/>
  <c r="AC22" i="28"/>
  <c r="AC23" i="28" s="1"/>
  <c r="AC24" i="28" s="1"/>
  <c r="AA22" i="28"/>
  <c r="Y22" i="28"/>
  <c r="W22" i="28"/>
  <c r="V22" i="28"/>
  <c r="U22" i="28"/>
  <c r="S22" i="28"/>
  <c r="R22" i="28"/>
  <c r="Q22" i="28"/>
  <c r="O22" i="28"/>
  <c r="M22" i="28"/>
  <c r="K22" i="28"/>
  <c r="I22" i="28"/>
  <c r="AF21" i="28"/>
  <c r="AD21" i="28"/>
  <c r="AB21" i="28"/>
  <c r="Z21" i="28"/>
  <c r="X21" i="28"/>
  <c r="V21" i="28"/>
  <c r="T21" i="28"/>
  <c r="R21" i="28"/>
  <c r="P21" i="28"/>
  <c r="N21" i="28"/>
  <c r="L21" i="28"/>
  <c r="J21" i="28"/>
  <c r="AF20" i="28"/>
  <c r="AD20" i="28"/>
  <c r="AD22" i="28" s="1"/>
  <c r="AD23" i="28" s="1"/>
  <c r="AD24" i="28" s="1"/>
  <c r="AB20" i="28"/>
  <c r="AB22" i="28" s="1"/>
  <c r="AB23" i="28" s="1"/>
  <c r="AB24" i="28" s="1"/>
  <c r="Z20" i="28"/>
  <c r="X20" i="28"/>
  <c r="V20" i="28"/>
  <c r="T20" i="28"/>
  <c r="R20" i="28"/>
  <c r="P20" i="28"/>
  <c r="P22" i="28" s="1"/>
  <c r="P23" i="28" s="1"/>
  <c r="P24" i="28" s="1"/>
  <c r="N20" i="28"/>
  <c r="L20" i="28"/>
  <c r="J20" i="28"/>
  <c r="AF19" i="28"/>
  <c r="AD19" i="28"/>
  <c r="AB19" i="28"/>
  <c r="Z19" i="28"/>
  <c r="X19" i="28"/>
  <c r="V19" i="28"/>
  <c r="T19" i="28"/>
  <c r="R19" i="28"/>
  <c r="P19" i="28"/>
  <c r="N19" i="28"/>
  <c r="L19" i="28"/>
  <c r="J19" i="28"/>
  <c r="AF18" i="28"/>
  <c r="AF22" i="28" s="1"/>
  <c r="AF23" i="28" s="1"/>
  <c r="AF24" i="28" s="1"/>
  <c r="AD18" i="28"/>
  <c r="AB18" i="28"/>
  <c r="Z18" i="28"/>
  <c r="Z22" i="28" s="1"/>
  <c r="X18" i="28"/>
  <c r="X22" i="28" s="1"/>
  <c r="V18" i="28"/>
  <c r="T18" i="28"/>
  <c r="T22" i="28" s="1"/>
  <c r="R18" i="28"/>
  <c r="P18" i="28"/>
  <c r="N18" i="28"/>
  <c r="N22" i="28" s="1"/>
  <c r="L18" i="28"/>
  <c r="L22" i="28" s="1"/>
  <c r="J18" i="28"/>
  <c r="J22" i="28" s="1"/>
  <c r="AF17" i="28"/>
  <c r="AE17" i="28"/>
  <c r="AE23" i="28" s="1"/>
  <c r="AE24" i="28" s="1"/>
  <c r="AD17" i="28"/>
  <c r="AC17" i="28"/>
  <c r="AB17" i="28"/>
  <c r="Z17" i="28"/>
  <c r="P17" i="28"/>
  <c r="N17" i="28"/>
  <c r="M17" i="28"/>
  <c r="M23" i="28" s="1"/>
  <c r="M24" i="28" s="1"/>
  <c r="L17" i="28"/>
  <c r="K17" i="28"/>
  <c r="J17" i="28"/>
  <c r="J23" i="28" s="1"/>
  <c r="J24" i="28" s="1"/>
  <c r="I17" i="28"/>
  <c r="AG16" i="28"/>
  <c r="D16" i="28"/>
  <c r="E16" i="28" s="1"/>
  <c r="G16" i="28" s="1"/>
  <c r="AG15" i="28"/>
  <c r="D15" i="28"/>
  <c r="E15" i="28" s="1"/>
  <c r="G15" i="28" s="1"/>
  <c r="AH14" i="28"/>
  <c r="AG14" i="28"/>
  <c r="E14" i="28"/>
  <c r="G14" i="28" s="1"/>
  <c r="D14" i="28"/>
  <c r="AG13" i="28"/>
  <c r="D13" i="28"/>
  <c r="E13" i="28" s="1"/>
  <c r="G13" i="28" s="1"/>
  <c r="AG12" i="28"/>
  <c r="E12" i="28"/>
  <c r="G12" i="28" s="1"/>
  <c r="D12" i="28"/>
  <c r="AG11" i="28"/>
  <c r="D11" i="28"/>
  <c r="E11" i="28" s="1"/>
  <c r="G11" i="28" s="1"/>
  <c r="AG10" i="28"/>
  <c r="E10" i="28"/>
  <c r="G10" i="28" s="1"/>
  <c r="D10" i="28"/>
  <c r="AG9" i="28"/>
  <c r="G9" i="28"/>
  <c r="AA9" i="28" s="1"/>
  <c r="E9" i="28"/>
  <c r="D9" i="28"/>
  <c r="AG8" i="28"/>
  <c r="D8" i="28"/>
  <c r="E8" i="28" s="1"/>
  <c r="G8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G7" i="28"/>
  <c r="D7" i="28"/>
  <c r="E7" i="28" s="1"/>
  <c r="G7" i="28" s="1"/>
  <c r="B6" i="28"/>
  <c r="C6" i="28" s="1"/>
  <c r="D6" i="28" s="1"/>
  <c r="E6" i="28" s="1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AE23" i="27"/>
  <c r="AE24" i="27" s="1"/>
  <c r="AE22" i="27"/>
  <c r="AC22" i="27"/>
  <c r="AC23" i="27" s="1"/>
  <c r="AC24" i="27" s="1"/>
  <c r="AB22" i="27"/>
  <c r="AB23" i="27" s="1"/>
  <c r="AB24" i="27" s="1"/>
  <c r="AA22" i="27"/>
  <c r="Y22" i="27"/>
  <c r="W22" i="27"/>
  <c r="U22" i="27"/>
  <c r="T22" i="27"/>
  <c r="S22" i="27"/>
  <c r="Q22" i="27"/>
  <c r="P22" i="27"/>
  <c r="P23" i="27" s="1"/>
  <c r="P24" i="27" s="1"/>
  <c r="O22" i="27"/>
  <c r="M22" i="27"/>
  <c r="K22" i="27"/>
  <c r="I22" i="27"/>
  <c r="AF21" i="27"/>
  <c r="AD21" i="27"/>
  <c r="AB21" i="27"/>
  <c r="Z21" i="27"/>
  <c r="X21" i="27"/>
  <c r="V21" i="27"/>
  <c r="T21" i="27"/>
  <c r="R21" i="27"/>
  <c r="P21" i="27"/>
  <c r="N21" i="27"/>
  <c r="L21" i="27"/>
  <c r="J21" i="27"/>
  <c r="AF20" i="27"/>
  <c r="AD20" i="27"/>
  <c r="AB20" i="27"/>
  <c r="Z20" i="27"/>
  <c r="X20" i="27"/>
  <c r="V20" i="27"/>
  <c r="T20" i="27"/>
  <c r="R20" i="27"/>
  <c r="P20" i="27"/>
  <c r="N20" i="27"/>
  <c r="L20" i="27"/>
  <c r="J20" i="27"/>
  <c r="AF19" i="27"/>
  <c r="AD19" i="27"/>
  <c r="AD22" i="27" s="1"/>
  <c r="AB19" i="27"/>
  <c r="Z19" i="27"/>
  <c r="X19" i="27"/>
  <c r="V19" i="27"/>
  <c r="T19" i="27"/>
  <c r="R19" i="27"/>
  <c r="P19" i="27"/>
  <c r="N19" i="27"/>
  <c r="N22" i="27" s="1"/>
  <c r="L19" i="27"/>
  <c r="J19" i="27"/>
  <c r="AF18" i="27"/>
  <c r="AF22" i="27" s="1"/>
  <c r="AF23" i="27" s="1"/>
  <c r="AF24" i="27" s="1"/>
  <c r="AD18" i="27"/>
  <c r="AB18" i="27"/>
  <c r="Z18" i="27"/>
  <c r="Z22" i="27" s="1"/>
  <c r="X18" i="27"/>
  <c r="X22" i="27" s="1"/>
  <c r="V18" i="27"/>
  <c r="V22" i="27" s="1"/>
  <c r="T18" i="27"/>
  <c r="R18" i="27"/>
  <c r="R22" i="27" s="1"/>
  <c r="P18" i="27"/>
  <c r="N18" i="27"/>
  <c r="L18" i="27"/>
  <c r="L22" i="27" s="1"/>
  <c r="J18" i="27"/>
  <c r="J22" i="27" s="1"/>
  <c r="J23" i="27" s="1"/>
  <c r="J24" i="27" s="1"/>
  <c r="AF17" i="27"/>
  <c r="AE17" i="27"/>
  <c r="AD17" i="27"/>
  <c r="AD23" i="27" s="1"/>
  <c r="AD24" i="27" s="1"/>
  <c r="AC17" i="27"/>
  <c r="AB17" i="27"/>
  <c r="Z17" i="27"/>
  <c r="P17" i="27"/>
  <c r="N17" i="27"/>
  <c r="N23" i="27" s="1"/>
  <c r="N24" i="27" s="1"/>
  <c r="M17" i="27"/>
  <c r="M23" i="27" s="1"/>
  <c r="M24" i="27" s="1"/>
  <c r="L17" i="27"/>
  <c r="K17" i="27"/>
  <c r="K23" i="27" s="1"/>
  <c r="K24" i="27" s="1"/>
  <c r="J17" i="27"/>
  <c r="I17" i="27"/>
  <c r="I23" i="27" s="1"/>
  <c r="AG16" i="27"/>
  <c r="D16" i="27"/>
  <c r="E16" i="27" s="1"/>
  <c r="G16" i="27" s="1"/>
  <c r="AG15" i="27"/>
  <c r="D15" i="27"/>
  <c r="E15" i="27" s="1"/>
  <c r="G15" i="27" s="1"/>
  <c r="AH14" i="27"/>
  <c r="AG14" i="27"/>
  <c r="D14" i="27"/>
  <c r="E14" i="27" s="1"/>
  <c r="G14" i="27" s="1"/>
  <c r="AG13" i="27"/>
  <c r="G13" i="27"/>
  <c r="U13" i="27" s="1"/>
  <c r="E13" i="27"/>
  <c r="D13" i="27"/>
  <c r="AG12" i="27"/>
  <c r="D12" i="27"/>
  <c r="E12" i="27" s="1"/>
  <c r="G12" i="27" s="1"/>
  <c r="AG11" i="27"/>
  <c r="E11" i="27"/>
  <c r="G11" i="27" s="1"/>
  <c r="D11" i="27"/>
  <c r="AG10" i="27"/>
  <c r="D10" i="27"/>
  <c r="E10" i="27" s="1"/>
  <c r="G10" i="27" s="1"/>
  <c r="AG9" i="27"/>
  <c r="E9" i="27"/>
  <c r="G9" i="27" s="1"/>
  <c r="D9" i="27"/>
  <c r="AG8" i="27"/>
  <c r="D8" i="27"/>
  <c r="E8" i="27" s="1"/>
  <c r="G8" i="27" s="1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G7" i="27"/>
  <c r="E7" i="27"/>
  <c r="G7" i="27" s="1"/>
  <c r="D7" i="27"/>
  <c r="C6" i="27"/>
  <c r="D6" i="27" s="1"/>
  <c r="E6" i="27" s="1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F6" i="27" s="1"/>
  <c r="AG6" i="27" s="1"/>
  <c r="AH6" i="27" s="1"/>
  <c r="B6" i="27"/>
  <c r="AE22" i="26"/>
  <c r="AE23" i="26" s="1"/>
  <c r="AE24" i="26" s="1"/>
  <c r="AC22" i="26"/>
  <c r="AC23" i="26" s="1"/>
  <c r="AC24" i="26" s="1"/>
  <c r="AA22" i="26"/>
  <c r="Y22" i="26"/>
  <c r="W22" i="26"/>
  <c r="V22" i="26"/>
  <c r="U22" i="26"/>
  <c r="T22" i="26"/>
  <c r="S22" i="26"/>
  <c r="R22" i="26"/>
  <c r="Q22" i="26"/>
  <c r="O22" i="26"/>
  <c r="M22" i="26"/>
  <c r="K22" i="26"/>
  <c r="K23" i="26" s="1"/>
  <c r="K24" i="26" s="1"/>
  <c r="I22" i="26"/>
  <c r="I23" i="26" s="1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D22" i="26" s="1"/>
  <c r="AD23" i="26" s="1"/>
  <c r="AD24" i="26" s="1"/>
  <c r="AB20" i="26"/>
  <c r="Z20" i="26"/>
  <c r="X20" i="26"/>
  <c r="V20" i="26"/>
  <c r="T20" i="26"/>
  <c r="R20" i="26"/>
  <c r="P20" i="26"/>
  <c r="N20" i="26"/>
  <c r="L20" i="26"/>
  <c r="J20" i="26"/>
  <c r="AF19" i="26"/>
  <c r="AF22" i="26" s="1"/>
  <c r="AF23" i="26" s="1"/>
  <c r="AF24" i="26" s="1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D18" i="26"/>
  <c r="AB18" i="26"/>
  <c r="AB22" i="26" s="1"/>
  <c r="AB23" i="26" s="1"/>
  <c r="AB24" i="26" s="1"/>
  <c r="Z18" i="26"/>
  <c r="Z22" i="26" s="1"/>
  <c r="X18" i="26"/>
  <c r="X22" i="26" s="1"/>
  <c r="V18" i="26"/>
  <c r="T18" i="26"/>
  <c r="R18" i="26"/>
  <c r="P18" i="26"/>
  <c r="P22" i="26" s="1"/>
  <c r="P23" i="26" s="1"/>
  <c r="P24" i="26" s="1"/>
  <c r="N18" i="26"/>
  <c r="N22" i="26" s="1"/>
  <c r="L18" i="26"/>
  <c r="L22" i="26" s="1"/>
  <c r="J18" i="26"/>
  <c r="J22" i="26" s="1"/>
  <c r="J23" i="26" s="1"/>
  <c r="J24" i="26" s="1"/>
  <c r="AF17" i="26"/>
  <c r="AE17" i="26"/>
  <c r="AD17" i="26"/>
  <c r="AC17" i="26"/>
  <c r="AB17" i="26"/>
  <c r="Z17" i="26"/>
  <c r="P17" i="26"/>
  <c r="N17" i="26"/>
  <c r="M17" i="26"/>
  <c r="M23" i="26" s="1"/>
  <c r="M24" i="26" s="1"/>
  <c r="L17" i="26"/>
  <c r="K17" i="26"/>
  <c r="J17" i="26"/>
  <c r="I17" i="26"/>
  <c r="AG16" i="26"/>
  <c r="D16" i="26"/>
  <c r="E16" i="26" s="1"/>
  <c r="G16" i="26" s="1"/>
  <c r="AG15" i="26"/>
  <c r="D15" i="26"/>
  <c r="E15" i="26" s="1"/>
  <c r="G15" i="26" s="1"/>
  <c r="AH14" i="26"/>
  <c r="AG14" i="26"/>
  <c r="D14" i="26"/>
  <c r="E14" i="26" s="1"/>
  <c r="G14" i="26" s="1"/>
  <c r="AG13" i="26"/>
  <c r="E13" i="26"/>
  <c r="G13" i="26" s="1"/>
  <c r="D13" i="26"/>
  <c r="AG12" i="26"/>
  <c r="E12" i="26"/>
  <c r="G12" i="26" s="1"/>
  <c r="D12" i="26"/>
  <c r="AG11" i="26"/>
  <c r="D11" i="26"/>
  <c r="E11" i="26" s="1"/>
  <c r="G11" i="26" s="1"/>
  <c r="AG10" i="26"/>
  <c r="D10" i="26"/>
  <c r="E10" i="26" s="1"/>
  <c r="G10" i="26" s="1"/>
  <c r="AG9" i="26"/>
  <c r="D9" i="26"/>
  <c r="E9" i="26" s="1"/>
  <c r="G9" i="26" s="1"/>
  <c r="AG8" i="26"/>
  <c r="D8" i="26"/>
  <c r="E8" i="26" s="1"/>
  <c r="G8" i="26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G7" i="26"/>
  <c r="D7" i="26"/>
  <c r="E7" i="26" s="1"/>
  <c r="G7" i="26" s="1"/>
  <c r="B6" i="26"/>
  <c r="C6" i="26" s="1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I23" i="25"/>
  <c r="I24" i="25" s="1"/>
  <c r="AE22" i="25"/>
  <c r="AC22" i="25"/>
  <c r="AA22" i="25"/>
  <c r="Y22" i="25"/>
  <c r="W22" i="25"/>
  <c r="V22" i="25"/>
  <c r="U22" i="25"/>
  <c r="S22" i="25"/>
  <c r="Q22" i="25"/>
  <c r="O22" i="25"/>
  <c r="M22" i="25"/>
  <c r="L22" i="25"/>
  <c r="K22" i="25"/>
  <c r="K23" i="25" s="1"/>
  <c r="K24" i="25" s="1"/>
  <c r="J22" i="25"/>
  <c r="J23" i="25" s="1"/>
  <c r="I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D22" i="25" s="1"/>
  <c r="AB20" i="25"/>
  <c r="Z20" i="25"/>
  <c r="X20" i="25"/>
  <c r="V20" i="25"/>
  <c r="T20" i="25"/>
  <c r="R20" i="25"/>
  <c r="P20" i="25"/>
  <c r="N20" i="25"/>
  <c r="L20" i="25"/>
  <c r="J20" i="25"/>
  <c r="AF19" i="25"/>
  <c r="AF22" i="25" s="1"/>
  <c r="AD19" i="25"/>
  <c r="AB19" i="25"/>
  <c r="Z19" i="25"/>
  <c r="X19" i="25"/>
  <c r="V19" i="25"/>
  <c r="T19" i="25"/>
  <c r="R19" i="25"/>
  <c r="R22" i="25" s="1"/>
  <c r="P19" i="25"/>
  <c r="N19" i="25"/>
  <c r="L19" i="25"/>
  <c r="J19" i="25"/>
  <c r="AF18" i="25"/>
  <c r="AD18" i="25"/>
  <c r="AB18" i="25"/>
  <c r="AB22" i="25" s="1"/>
  <c r="AB23" i="25" s="1"/>
  <c r="AB24" i="25" s="1"/>
  <c r="Z18" i="25"/>
  <c r="Z22" i="25" s="1"/>
  <c r="X18" i="25"/>
  <c r="X22" i="25" s="1"/>
  <c r="V18" i="25"/>
  <c r="T18" i="25"/>
  <c r="T22" i="25" s="1"/>
  <c r="R18" i="25"/>
  <c r="P18" i="25"/>
  <c r="P22" i="25" s="1"/>
  <c r="P23" i="25" s="1"/>
  <c r="P24" i="25" s="1"/>
  <c r="N18" i="25"/>
  <c r="N22" i="25" s="1"/>
  <c r="L18" i="25"/>
  <c r="J18" i="25"/>
  <c r="AF17" i="25"/>
  <c r="AF23" i="25" s="1"/>
  <c r="AF24" i="25" s="1"/>
  <c r="AE17" i="25"/>
  <c r="AE23" i="25" s="1"/>
  <c r="AE24" i="25" s="1"/>
  <c r="AD17" i="25"/>
  <c r="AC17" i="25"/>
  <c r="AC23" i="25" s="1"/>
  <c r="AC24" i="25" s="1"/>
  <c r="AB17" i="25"/>
  <c r="Z17" i="25"/>
  <c r="Z23" i="25" s="1"/>
  <c r="Z24" i="25" s="1"/>
  <c r="P17" i="25"/>
  <c r="N17" i="25"/>
  <c r="M17" i="25"/>
  <c r="M23" i="25" s="1"/>
  <c r="M24" i="25" s="1"/>
  <c r="L17" i="25"/>
  <c r="L23" i="25" s="1"/>
  <c r="L24" i="25" s="1"/>
  <c r="K17" i="25"/>
  <c r="J17" i="25"/>
  <c r="I17" i="25"/>
  <c r="AG16" i="25"/>
  <c r="D16" i="25"/>
  <c r="E16" i="25" s="1"/>
  <c r="G16" i="25" s="1"/>
  <c r="AG15" i="25"/>
  <c r="D15" i="25"/>
  <c r="E15" i="25" s="1"/>
  <c r="G15" i="25" s="1"/>
  <c r="AH14" i="25"/>
  <c r="AG14" i="25"/>
  <c r="D14" i="25"/>
  <c r="E14" i="25" s="1"/>
  <c r="G14" i="25" s="1"/>
  <c r="AG13" i="25"/>
  <c r="E13" i="25"/>
  <c r="G13" i="25" s="1"/>
  <c r="D13" i="25"/>
  <c r="AG12" i="25"/>
  <c r="E12" i="25"/>
  <c r="G12" i="25" s="1"/>
  <c r="D12" i="25"/>
  <c r="AG11" i="25"/>
  <c r="E11" i="25"/>
  <c r="G11" i="25" s="1"/>
  <c r="D11" i="25"/>
  <c r="AG10" i="25"/>
  <c r="D10" i="25"/>
  <c r="E10" i="25" s="1"/>
  <c r="G10" i="25" s="1"/>
  <c r="AG9" i="25"/>
  <c r="D9" i="25"/>
  <c r="E9" i="25" s="1"/>
  <c r="G9" i="25" s="1"/>
  <c r="AG8" i="25"/>
  <c r="D8" i="25"/>
  <c r="E8" i="25" s="1"/>
  <c r="G8" i="25" s="1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G7" i="25"/>
  <c r="E7" i="25"/>
  <c r="G7" i="25" s="1"/>
  <c r="D7" i="25"/>
  <c r="B6" i="25"/>
  <c r="C6" i="25" s="1"/>
  <c r="D6" i="25" s="1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Z6" i="25" s="1"/>
  <c r="AA6" i="25" s="1"/>
  <c r="AB6" i="25" s="1"/>
  <c r="AC6" i="25" s="1"/>
  <c r="AD6" i="25" s="1"/>
  <c r="AE6" i="25" s="1"/>
  <c r="AF6" i="25" s="1"/>
  <c r="AG6" i="25" s="1"/>
  <c r="AH6" i="25" s="1"/>
  <c r="K23" i="24"/>
  <c r="K24" i="24" s="1"/>
  <c r="I23" i="24"/>
  <c r="AF22" i="24"/>
  <c r="AE22" i="24"/>
  <c r="AC22" i="24"/>
  <c r="AA22" i="24"/>
  <c r="Y22" i="24"/>
  <c r="W22" i="24"/>
  <c r="V22" i="24"/>
  <c r="U22" i="24"/>
  <c r="S22" i="24"/>
  <c r="Q22" i="24"/>
  <c r="O22" i="24"/>
  <c r="M22" i="24"/>
  <c r="M23" i="24" s="1"/>
  <c r="M24" i="24" s="1"/>
  <c r="L22" i="24"/>
  <c r="L23" i="24" s="1"/>
  <c r="L24" i="24" s="1"/>
  <c r="K22" i="24"/>
  <c r="J22" i="24"/>
  <c r="J23" i="24" s="1"/>
  <c r="J24" i="24" s="1"/>
  <c r="I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X19" i="24"/>
  <c r="V19" i="24"/>
  <c r="T19" i="24"/>
  <c r="R19" i="24"/>
  <c r="P19" i="24"/>
  <c r="N19" i="24"/>
  <c r="N22" i="24" s="1"/>
  <c r="N23" i="24" s="1"/>
  <c r="N24" i="24" s="1"/>
  <c r="L19" i="24"/>
  <c r="J19" i="24"/>
  <c r="AF18" i="24"/>
  <c r="AD18" i="24"/>
  <c r="AD22" i="24" s="1"/>
  <c r="AB18" i="24"/>
  <c r="AB22" i="24" s="1"/>
  <c r="Z18" i="24"/>
  <c r="Z22" i="24" s="1"/>
  <c r="Z23" i="24" s="1"/>
  <c r="Z24" i="24" s="1"/>
  <c r="X18" i="24"/>
  <c r="X22" i="24" s="1"/>
  <c r="V18" i="24"/>
  <c r="T18" i="24"/>
  <c r="T22" i="24" s="1"/>
  <c r="R18" i="24"/>
  <c r="R22" i="24" s="1"/>
  <c r="P18" i="24"/>
  <c r="P22" i="24" s="1"/>
  <c r="N18" i="24"/>
  <c r="L18" i="24"/>
  <c r="J18" i="24"/>
  <c r="AF17" i="24"/>
  <c r="AF23" i="24" s="1"/>
  <c r="AF24" i="24" s="1"/>
  <c r="AE17" i="24"/>
  <c r="AE23" i="24" s="1"/>
  <c r="AE24" i="24" s="1"/>
  <c r="AD17" i="24"/>
  <c r="AD23" i="24" s="1"/>
  <c r="AD24" i="24" s="1"/>
  <c r="AC17" i="24"/>
  <c r="AC23" i="24" s="1"/>
  <c r="AC24" i="24" s="1"/>
  <c r="AB17" i="24"/>
  <c r="AB23" i="24" s="1"/>
  <c r="AB24" i="24" s="1"/>
  <c r="Z17" i="24"/>
  <c r="P17" i="24"/>
  <c r="N17" i="24"/>
  <c r="M17" i="24"/>
  <c r="L17" i="24"/>
  <c r="K17" i="24"/>
  <c r="J17" i="24"/>
  <c r="I17" i="24"/>
  <c r="AG16" i="24"/>
  <c r="D16" i="24"/>
  <c r="E16" i="24" s="1"/>
  <c r="G16" i="24" s="1"/>
  <c r="AG15" i="24"/>
  <c r="D15" i="24"/>
  <c r="E15" i="24" s="1"/>
  <c r="G15" i="24" s="1"/>
  <c r="AH14" i="24"/>
  <c r="AG14" i="24"/>
  <c r="E14" i="24"/>
  <c r="G14" i="24" s="1"/>
  <c r="D14" i="24"/>
  <c r="AG13" i="24"/>
  <c r="D13" i="24"/>
  <c r="E13" i="24" s="1"/>
  <c r="G13" i="24" s="1"/>
  <c r="AG12" i="24"/>
  <c r="D12" i="24"/>
  <c r="E12" i="24" s="1"/>
  <c r="G12" i="24" s="1"/>
  <c r="AG11" i="24"/>
  <c r="G11" i="24"/>
  <c r="V11" i="24" s="1"/>
  <c r="E11" i="24"/>
  <c r="D11" i="24"/>
  <c r="AG10" i="24"/>
  <c r="E10" i="24"/>
  <c r="G10" i="24" s="1"/>
  <c r="D10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G9" i="24"/>
  <c r="D9" i="24"/>
  <c r="E9" i="24" s="1"/>
  <c r="G9" i="24" s="1"/>
  <c r="A9" i="24"/>
  <c r="AG8" i="24"/>
  <c r="D8" i="24"/>
  <c r="E8" i="24" s="1"/>
  <c r="G8" i="24" s="1"/>
  <c r="A8" i="24"/>
  <c r="AG7" i="24"/>
  <c r="V7" i="24"/>
  <c r="G7" i="24"/>
  <c r="S7" i="24" s="1"/>
  <c r="E7" i="24"/>
  <c r="D7" i="24"/>
  <c r="B6" i="24"/>
  <c r="C6" i="24" s="1"/>
  <c r="D6" i="24" s="1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AE22" i="9"/>
  <c r="AE23" i="9" s="1"/>
  <c r="AE24" i="9" s="1"/>
  <c r="AD22" i="9"/>
  <c r="AD23" i="9" s="1"/>
  <c r="AD24" i="9" s="1"/>
  <c r="AC22" i="9"/>
  <c r="AA22" i="9"/>
  <c r="Z22" i="9"/>
  <c r="Z23" i="9" s="1"/>
  <c r="Z24" i="9" s="1"/>
  <c r="Y22" i="9"/>
  <c r="W22" i="9"/>
  <c r="V22" i="9"/>
  <c r="U22" i="9"/>
  <c r="S22" i="9"/>
  <c r="R22" i="9"/>
  <c r="Q22" i="9"/>
  <c r="O22" i="9"/>
  <c r="N22" i="9"/>
  <c r="N23" i="9" s="1"/>
  <c r="N24" i="9" s="1"/>
  <c r="M22" i="9"/>
  <c r="K22" i="9"/>
  <c r="K23" i="9" s="1"/>
  <c r="K24" i="9" s="1"/>
  <c r="J22" i="9"/>
  <c r="J23" i="9" s="1"/>
  <c r="J24" i="9" s="1"/>
  <c r="I22" i="9"/>
  <c r="AF21" i="9"/>
  <c r="AD21" i="9"/>
  <c r="AB21" i="9"/>
  <c r="Z21" i="9"/>
  <c r="X21" i="9"/>
  <c r="V21" i="9"/>
  <c r="T21" i="9"/>
  <c r="R21" i="9"/>
  <c r="P21" i="9"/>
  <c r="N21" i="9"/>
  <c r="L21" i="9"/>
  <c r="J21" i="9"/>
  <c r="AF20" i="9"/>
  <c r="AD20" i="9"/>
  <c r="AB20" i="9"/>
  <c r="Z20" i="9"/>
  <c r="X20" i="9"/>
  <c r="V20" i="9"/>
  <c r="T20" i="9"/>
  <c r="R20" i="9"/>
  <c r="P20" i="9"/>
  <c r="N20" i="9"/>
  <c r="L20" i="9"/>
  <c r="J20" i="9"/>
  <c r="AF19" i="9"/>
  <c r="AD19" i="9"/>
  <c r="AB19" i="9"/>
  <c r="Z19" i="9"/>
  <c r="X19" i="9"/>
  <c r="V19" i="9"/>
  <c r="T19" i="9"/>
  <c r="R19" i="9"/>
  <c r="P19" i="9"/>
  <c r="N19" i="9"/>
  <c r="L19" i="9"/>
  <c r="J19" i="9"/>
  <c r="AF18" i="9"/>
  <c r="AF22" i="9" s="1"/>
  <c r="AD18" i="9"/>
  <c r="AB18" i="9"/>
  <c r="AB22" i="9" s="1"/>
  <c r="Z18" i="9"/>
  <c r="X18" i="9"/>
  <c r="X22" i="9" s="1"/>
  <c r="V18" i="9"/>
  <c r="T18" i="9"/>
  <c r="T22" i="9" s="1"/>
  <c r="R18" i="9"/>
  <c r="P18" i="9"/>
  <c r="P22" i="9" s="1"/>
  <c r="N18" i="9"/>
  <c r="L18" i="9"/>
  <c r="L22" i="9" s="1"/>
  <c r="J18" i="9"/>
  <c r="AF17" i="9"/>
  <c r="AF23" i="9" s="1"/>
  <c r="AF24" i="9" s="1"/>
  <c r="AE17" i="9"/>
  <c r="AD17" i="9"/>
  <c r="AC17" i="9"/>
  <c r="AC23" i="9" s="1"/>
  <c r="AC24" i="9" s="1"/>
  <c r="AB17" i="9"/>
  <c r="AB23" i="9" s="1"/>
  <c r="AB24" i="9" s="1"/>
  <c r="Z17" i="9"/>
  <c r="P17" i="9"/>
  <c r="P23" i="9" s="1"/>
  <c r="P24" i="9" s="1"/>
  <c r="N17" i="9"/>
  <c r="M17" i="9"/>
  <c r="M23" i="9" s="1"/>
  <c r="M24" i="9" s="1"/>
  <c r="L17" i="9"/>
  <c r="L23" i="9" s="1"/>
  <c r="L24" i="9" s="1"/>
  <c r="K17" i="9"/>
  <c r="J17" i="9"/>
  <c r="I17" i="9"/>
  <c r="I23" i="9" s="1"/>
  <c r="Y15" i="29" l="1"/>
  <c r="Y17" i="29" s="1"/>
  <c r="Y23" i="29" s="1"/>
  <c r="Y24" i="29" s="1"/>
  <c r="R12" i="29"/>
  <c r="AG17" i="29"/>
  <c r="AG17" i="24"/>
  <c r="W11" i="24"/>
  <c r="T11" i="24"/>
  <c r="AH11" i="24" s="1"/>
  <c r="R7" i="24"/>
  <c r="Z23" i="30"/>
  <c r="Z24" i="30" s="1"/>
  <c r="S7" i="30"/>
  <c r="R7" i="30"/>
  <c r="V7" i="30"/>
  <c r="W7" i="30"/>
  <c r="X12" i="30"/>
  <c r="X17" i="30" s="1"/>
  <c r="X23" i="30" s="1"/>
  <c r="X24" i="30" s="1"/>
  <c r="R12" i="30"/>
  <c r="V12" i="30"/>
  <c r="T12" i="30"/>
  <c r="Q10" i="30"/>
  <c r="O10" i="30"/>
  <c r="V11" i="30"/>
  <c r="T11" i="30"/>
  <c r="W11" i="30"/>
  <c r="W15" i="30"/>
  <c r="U15" i="30"/>
  <c r="Q15" i="30"/>
  <c r="Y15" i="30"/>
  <c r="Y17" i="30" s="1"/>
  <c r="Y23" i="30" s="1"/>
  <c r="Y24" i="30" s="1"/>
  <c r="S15" i="30"/>
  <c r="AA15" i="30"/>
  <c r="W16" i="30"/>
  <c r="U16" i="30"/>
  <c r="S16" i="30"/>
  <c r="W8" i="30"/>
  <c r="V8" i="30"/>
  <c r="T8" i="30"/>
  <c r="Q8" i="30"/>
  <c r="I24" i="30"/>
  <c r="S13" i="30"/>
  <c r="R13" i="30"/>
  <c r="U13" i="30"/>
  <c r="U17" i="30" s="1"/>
  <c r="U23" i="30" s="1"/>
  <c r="U24" i="30" s="1"/>
  <c r="Q9" i="30"/>
  <c r="AA9" i="30"/>
  <c r="L23" i="30"/>
  <c r="L24" i="30" s="1"/>
  <c r="I24" i="29"/>
  <c r="V11" i="29"/>
  <c r="T11" i="29"/>
  <c r="W11" i="29"/>
  <c r="N23" i="29"/>
  <c r="N24" i="29" s="1"/>
  <c r="U13" i="29"/>
  <c r="S13" i="29"/>
  <c r="R13" i="29"/>
  <c r="AH13" i="29" s="1"/>
  <c r="Q10" i="29"/>
  <c r="O10" i="29"/>
  <c r="S7" i="29"/>
  <c r="R7" i="29"/>
  <c r="W7" i="29"/>
  <c r="V7" i="29"/>
  <c r="X23" i="29"/>
  <c r="X24" i="29" s="1"/>
  <c r="AA9" i="29"/>
  <c r="AA17" i="29" s="1"/>
  <c r="AA23" i="29" s="1"/>
  <c r="AA24" i="29" s="1"/>
  <c r="Q9" i="29"/>
  <c r="AH9" i="29" s="1"/>
  <c r="AF23" i="29"/>
  <c r="AF24" i="29" s="1"/>
  <c r="Z23" i="29"/>
  <c r="Z24" i="29" s="1"/>
  <c r="AA15" i="29"/>
  <c r="Q8" i="29"/>
  <c r="T12" i="29"/>
  <c r="Q15" i="29"/>
  <c r="S16" i="29"/>
  <c r="T8" i="29"/>
  <c r="V12" i="29"/>
  <c r="S15" i="29"/>
  <c r="U16" i="29"/>
  <c r="V8" i="29"/>
  <c r="U15" i="29"/>
  <c r="AG17" i="27"/>
  <c r="AG17" i="28"/>
  <c r="U16" i="28"/>
  <c r="S16" i="28"/>
  <c r="W16" i="28"/>
  <c r="W8" i="28"/>
  <c r="V8" i="28"/>
  <c r="T8" i="28"/>
  <c r="Q8" i="28"/>
  <c r="V12" i="28"/>
  <c r="R12" i="28"/>
  <c r="T12" i="28"/>
  <c r="X12" i="28"/>
  <c r="X17" i="28" s="1"/>
  <c r="X23" i="28" s="1"/>
  <c r="X24" i="28" s="1"/>
  <c r="U13" i="28"/>
  <c r="R13" i="28"/>
  <c r="S13" i="28"/>
  <c r="N23" i="28"/>
  <c r="N24" i="28" s="1"/>
  <c r="V11" i="28"/>
  <c r="T11" i="28"/>
  <c r="W11" i="28"/>
  <c r="L23" i="28"/>
  <c r="L24" i="28" s="1"/>
  <c r="Q10" i="28"/>
  <c r="O10" i="28"/>
  <c r="Z23" i="28"/>
  <c r="Z24" i="28" s="1"/>
  <c r="S7" i="28"/>
  <c r="R7" i="28"/>
  <c r="V7" i="28"/>
  <c r="W7" i="28"/>
  <c r="W15" i="28"/>
  <c r="S15" i="28"/>
  <c r="Q15" i="28"/>
  <c r="U15" i="28"/>
  <c r="AA15" i="28"/>
  <c r="AA17" i="28" s="1"/>
  <c r="AA23" i="28" s="1"/>
  <c r="AA24" i="28" s="1"/>
  <c r="Y15" i="28"/>
  <c r="Y17" i="28" s="1"/>
  <c r="Y23" i="28" s="1"/>
  <c r="Y24" i="28" s="1"/>
  <c r="Q9" i="28"/>
  <c r="AH9" i="28" s="1"/>
  <c r="I24" i="28"/>
  <c r="Q10" i="27"/>
  <c r="O10" i="27"/>
  <c r="AA9" i="27"/>
  <c r="Q9" i="27"/>
  <c r="AH9" i="27" s="1"/>
  <c r="Z23" i="27"/>
  <c r="Z24" i="27" s="1"/>
  <c r="U15" i="27"/>
  <c r="S15" i="27"/>
  <c r="Q15" i="27"/>
  <c r="AA15" i="27"/>
  <c r="Y15" i="27"/>
  <c r="Y17" i="27" s="1"/>
  <c r="Y23" i="27" s="1"/>
  <c r="Y24" i="27" s="1"/>
  <c r="W15" i="27"/>
  <c r="T11" i="27"/>
  <c r="W11" i="27"/>
  <c r="V11" i="27"/>
  <c r="R7" i="27"/>
  <c r="S7" i="27"/>
  <c r="W7" i="27"/>
  <c r="V7" i="27"/>
  <c r="W16" i="27"/>
  <c r="U16" i="27"/>
  <c r="S16" i="27"/>
  <c r="AH16" i="27" s="1"/>
  <c r="X12" i="27"/>
  <c r="X17" i="27" s="1"/>
  <c r="X23" i="27" s="1"/>
  <c r="X24" i="27" s="1"/>
  <c r="V12" i="27"/>
  <c r="T12" i="27"/>
  <c r="R12" i="27"/>
  <c r="AH12" i="27" s="1"/>
  <c r="I24" i="27"/>
  <c r="V8" i="27"/>
  <c r="T8" i="27"/>
  <c r="Q8" i="27"/>
  <c r="W8" i="27"/>
  <c r="U17" i="27"/>
  <c r="U23" i="27" s="1"/>
  <c r="U24" i="27" s="1"/>
  <c r="L23" i="27"/>
  <c r="L24" i="27" s="1"/>
  <c r="R13" i="27"/>
  <c r="AH13" i="27" s="1"/>
  <c r="S13" i="27"/>
  <c r="AG17" i="26"/>
  <c r="AG17" i="25"/>
  <c r="W16" i="26"/>
  <c r="S16" i="26"/>
  <c r="U16" i="26"/>
  <c r="V7" i="26"/>
  <c r="W7" i="26"/>
  <c r="S7" i="26"/>
  <c r="R7" i="26"/>
  <c r="T12" i="26"/>
  <c r="X12" i="26"/>
  <c r="X17" i="26" s="1"/>
  <c r="X23" i="26" s="1"/>
  <c r="X24" i="26" s="1"/>
  <c r="R12" i="26"/>
  <c r="V12" i="26"/>
  <c r="V8" i="26"/>
  <c r="W8" i="26"/>
  <c r="T8" i="26"/>
  <c r="Q8" i="26"/>
  <c r="I24" i="26"/>
  <c r="Q9" i="26"/>
  <c r="AA9" i="26"/>
  <c r="AA17" i="26" s="1"/>
  <c r="AA23" i="26" s="1"/>
  <c r="AA24" i="26" s="1"/>
  <c r="Q10" i="26"/>
  <c r="O10" i="26"/>
  <c r="Z23" i="26"/>
  <c r="Z24" i="26" s="1"/>
  <c r="W11" i="26"/>
  <c r="T11" i="26"/>
  <c r="V11" i="26"/>
  <c r="S13" i="26"/>
  <c r="R13" i="26"/>
  <c r="U13" i="26"/>
  <c r="L23" i="26"/>
  <c r="L24" i="26" s="1"/>
  <c r="N23" i="26"/>
  <c r="N24" i="26" s="1"/>
  <c r="Y15" i="26"/>
  <c r="Y17" i="26" s="1"/>
  <c r="Y23" i="26" s="1"/>
  <c r="Y24" i="26" s="1"/>
  <c r="U15" i="26"/>
  <c r="S15" i="26"/>
  <c r="AA15" i="26"/>
  <c r="W15" i="26"/>
  <c r="Q15" i="26"/>
  <c r="V7" i="25"/>
  <c r="R7" i="25"/>
  <c r="W7" i="25"/>
  <c r="S7" i="25"/>
  <c r="V12" i="25"/>
  <c r="T12" i="25"/>
  <c r="R12" i="25"/>
  <c r="X12" i="25"/>
  <c r="X17" i="25" s="1"/>
  <c r="X23" i="25" s="1"/>
  <c r="X24" i="25" s="1"/>
  <c r="T8" i="25"/>
  <c r="Q8" i="25"/>
  <c r="V8" i="25"/>
  <c r="W8" i="25"/>
  <c r="N23" i="25"/>
  <c r="N24" i="25" s="1"/>
  <c r="Q10" i="25"/>
  <c r="O10" i="25"/>
  <c r="J24" i="25"/>
  <c r="AA9" i="25"/>
  <c r="Q9" i="25"/>
  <c r="AH9" i="25" s="1"/>
  <c r="S15" i="25"/>
  <c r="Q15" i="25"/>
  <c r="U15" i="25"/>
  <c r="AA15" i="25"/>
  <c r="Y15" i="25"/>
  <c r="Y17" i="25" s="1"/>
  <c r="Y23" i="25" s="1"/>
  <c r="Y24" i="25" s="1"/>
  <c r="W15" i="25"/>
  <c r="R13" i="25"/>
  <c r="U13" i="25"/>
  <c r="S13" i="25"/>
  <c r="W11" i="25"/>
  <c r="V11" i="25"/>
  <c r="T11" i="25"/>
  <c r="AH11" i="25" s="1"/>
  <c r="U16" i="25"/>
  <c r="S16" i="25"/>
  <c r="W16" i="25"/>
  <c r="AD23" i="25"/>
  <c r="AD24" i="25" s="1"/>
  <c r="U13" i="24"/>
  <c r="R13" i="24"/>
  <c r="S13" i="24"/>
  <c r="S17" i="24" s="1"/>
  <c r="S23" i="24" s="1"/>
  <c r="S24" i="24" s="1"/>
  <c r="Q10" i="24"/>
  <c r="O10" i="24"/>
  <c r="V12" i="24"/>
  <c r="X12" i="24"/>
  <c r="X17" i="24" s="1"/>
  <c r="X23" i="24" s="1"/>
  <c r="X24" i="24" s="1"/>
  <c r="T12" i="24"/>
  <c r="R12" i="24"/>
  <c r="AH12" i="24" s="1"/>
  <c r="W15" i="24"/>
  <c r="S15" i="24"/>
  <c r="Q15" i="24"/>
  <c r="AA15" i="24"/>
  <c r="Y15" i="24"/>
  <c r="Y17" i="24" s="1"/>
  <c r="Y23" i="24" s="1"/>
  <c r="Y24" i="24" s="1"/>
  <c r="U15" i="24"/>
  <c r="W8" i="24"/>
  <c r="T8" i="24"/>
  <c r="Q8" i="24"/>
  <c r="V8" i="24"/>
  <c r="V17" i="24" s="1"/>
  <c r="V23" i="24" s="1"/>
  <c r="V24" i="24" s="1"/>
  <c r="AA9" i="24"/>
  <c r="Q9" i="24"/>
  <c r="AH9" i="24" s="1"/>
  <c r="P23" i="24"/>
  <c r="P24" i="24" s="1"/>
  <c r="W16" i="24"/>
  <c r="U16" i="24"/>
  <c r="S16" i="24"/>
  <c r="I24" i="24"/>
  <c r="W7" i="24"/>
  <c r="AH7" i="24" s="1"/>
  <c r="I24" i="9"/>
  <c r="C6" i="9"/>
  <c r="D6" i="9" s="1"/>
  <c r="E6" i="9" s="1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H6" i="9" s="1"/>
  <c r="B6" i="9"/>
  <c r="AG16" i="9"/>
  <c r="AG15" i="9"/>
  <c r="AH14" i="9"/>
  <c r="AG14" i="9"/>
  <c r="AG13" i="9"/>
  <c r="AG12" i="9"/>
  <c r="AG11" i="9"/>
  <c r="AG10" i="9"/>
  <c r="AG9" i="9"/>
  <c r="AG8" i="9"/>
  <c r="AG7" i="9"/>
  <c r="D14" i="9"/>
  <c r="E14" i="9" s="1"/>
  <c r="G14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8" i="9"/>
  <c r="U17" i="24" l="1"/>
  <c r="U23" i="24" s="1"/>
  <c r="U24" i="24" s="1"/>
  <c r="T17" i="24"/>
  <c r="T23" i="24" s="1"/>
  <c r="T24" i="24" s="1"/>
  <c r="AH13" i="30"/>
  <c r="AH12" i="30"/>
  <c r="W17" i="30"/>
  <c r="W23" i="30" s="1"/>
  <c r="W24" i="30" s="1"/>
  <c r="Q17" i="30"/>
  <c r="Q23" i="30" s="1"/>
  <c r="Q24" i="30" s="1"/>
  <c r="AH8" i="30"/>
  <c r="T17" i="30"/>
  <c r="T23" i="30" s="1"/>
  <c r="T24" i="30" s="1"/>
  <c r="R17" i="30"/>
  <c r="R23" i="30" s="1"/>
  <c r="R24" i="30" s="1"/>
  <c r="AH7" i="30"/>
  <c r="AA17" i="30"/>
  <c r="AA23" i="30" s="1"/>
  <c r="AA24" i="30" s="1"/>
  <c r="AH16" i="30"/>
  <c r="AH10" i="30"/>
  <c r="O17" i="30"/>
  <c r="AH15" i="30"/>
  <c r="V17" i="30"/>
  <c r="V23" i="30" s="1"/>
  <c r="V24" i="30" s="1"/>
  <c r="S17" i="30"/>
  <c r="S23" i="30" s="1"/>
  <c r="S24" i="30" s="1"/>
  <c r="AH11" i="30"/>
  <c r="AH9" i="30"/>
  <c r="T17" i="29"/>
  <c r="T23" i="29" s="1"/>
  <c r="T24" i="29" s="1"/>
  <c r="AH15" i="29"/>
  <c r="Q17" i="29"/>
  <c r="Q23" i="29" s="1"/>
  <c r="Q24" i="29" s="1"/>
  <c r="AH8" i="29"/>
  <c r="O17" i="29"/>
  <c r="AH10" i="29"/>
  <c r="U17" i="29"/>
  <c r="U23" i="29" s="1"/>
  <c r="U24" i="29" s="1"/>
  <c r="V17" i="29"/>
  <c r="V23" i="29" s="1"/>
  <c r="V24" i="29" s="1"/>
  <c r="AH11" i="29"/>
  <c r="W17" i="29"/>
  <c r="W23" i="29" s="1"/>
  <c r="W24" i="29" s="1"/>
  <c r="AH16" i="29"/>
  <c r="R17" i="29"/>
  <c r="R23" i="29" s="1"/>
  <c r="R24" i="29" s="1"/>
  <c r="AH7" i="29"/>
  <c r="S17" i="29"/>
  <c r="S23" i="29" s="1"/>
  <c r="S24" i="29" s="1"/>
  <c r="AH12" i="29"/>
  <c r="AH15" i="28"/>
  <c r="U17" i="28"/>
  <c r="U23" i="28" s="1"/>
  <c r="U24" i="28" s="1"/>
  <c r="AH16" i="28"/>
  <c r="R17" i="28"/>
  <c r="R23" i="28" s="1"/>
  <c r="R24" i="28" s="1"/>
  <c r="AH7" i="28"/>
  <c r="S17" i="28"/>
  <c r="S23" i="28" s="1"/>
  <c r="S24" i="28" s="1"/>
  <c r="O17" i="28"/>
  <c r="AH10" i="28"/>
  <c r="AH11" i="28"/>
  <c r="Q17" i="28"/>
  <c r="Q23" i="28" s="1"/>
  <c r="Q24" i="28" s="1"/>
  <c r="AH8" i="28"/>
  <c r="T17" i="28"/>
  <c r="T23" i="28" s="1"/>
  <c r="T24" i="28" s="1"/>
  <c r="W17" i="28"/>
  <c r="W23" i="28" s="1"/>
  <c r="W24" i="28" s="1"/>
  <c r="V17" i="28"/>
  <c r="V23" i="28" s="1"/>
  <c r="V24" i="28" s="1"/>
  <c r="AH13" i="28"/>
  <c r="AH12" i="28"/>
  <c r="AH11" i="27"/>
  <c r="AH15" i="27"/>
  <c r="V17" i="27"/>
  <c r="V23" i="27" s="1"/>
  <c r="V24" i="27" s="1"/>
  <c r="T17" i="27"/>
  <c r="T23" i="27" s="1"/>
  <c r="T24" i="27" s="1"/>
  <c r="W17" i="27"/>
  <c r="W23" i="27" s="1"/>
  <c r="W24" i="27" s="1"/>
  <c r="AH10" i="27"/>
  <c r="O17" i="27"/>
  <c r="Q17" i="27"/>
  <c r="Q23" i="27" s="1"/>
  <c r="Q24" i="27" s="1"/>
  <c r="AH8" i="27"/>
  <c r="S17" i="27"/>
  <c r="S23" i="27" s="1"/>
  <c r="S24" i="27" s="1"/>
  <c r="AH7" i="27"/>
  <c r="R17" i="27"/>
  <c r="R23" i="27" s="1"/>
  <c r="R24" i="27" s="1"/>
  <c r="AA17" i="27"/>
  <c r="AA23" i="27" s="1"/>
  <c r="AA24" i="27" s="1"/>
  <c r="U17" i="26"/>
  <c r="U23" i="26" s="1"/>
  <c r="U24" i="26" s="1"/>
  <c r="S17" i="26"/>
  <c r="S23" i="26" s="1"/>
  <c r="S24" i="26" s="1"/>
  <c r="W17" i="26"/>
  <c r="W23" i="26" s="1"/>
  <c r="W24" i="26" s="1"/>
  <c r="AH11" i="26"/>
  <c r="V17" i="25"/>
  <c r="V23" i="25" s="1"/>
  <c r="V24" i="25" s="1"/>
  <c r="AG17" i="9"/>
  <c r="AH7" i="26"/>
  <c r="R17" i="26"/>
  <c r="R23" i="26" s="1"/>
  <c r="R24" i="26" s="1"/>
  <c r="AH15" i="26"/>
  <c r="AH12" i="26"/>
  <c r="AH10" i="26"/>
  <c r="O17" i="26"/>
  <c r="AH9" i="26"/>
  <c r="AH13" i="26"/>
  <c r="AH8" i="26"/>
  <c r="Q17" i="26"/>
  <c r="Q23" i="26" s="1"/>
  <c r="Q24" i="26" s="1"/>
  <c r="V17" i="26"/>
  <c r="V23" i="26" s="1"/>
  <c r="V24" i="26" s="1"/>
  <c r="T17" i="26"/>
  <c r="T23" i="26" s="1"/>
  <c r="T24" i="26" s="1"/>
  <c r="AH16" i="26"/>
  <c r="AH16" i="25"/>
  <c r="Q17" i="25"/>
  <c r="Q23" i="25" s="1"/>
  <c r="Q24" i="25" s="1"/>
  <c r="AH8" i="25"/>
  <c r="AH15" i="25"/>
  <c r="T17" i="25"/>
  <c r="T23" i="25" s="1"/>
  <c r="T24" i="25" s="1"/>
  <c r="AH12" i="25"/>
  <c r="AA17" i="25"/>
  <c r="AA23" i="25" s="1"/>
  <c r="AA24" i="25" s="1"/>
  <c r="S17" i="25"/>
  <c r="S23" i="25" s="1"/>
  <c r="S24" i="25" s="1"/>
  <c r="U17" i="25"/>
  <c r="U23" i="25" s="1"/>
  <c r="U24" i="25" s="1"/>
  <c r="O17" i="25"/>
  <c r="AH10" i="25"/>
  <c r="W17" i="25"/>
  <c r="W23" i="25" s="1"/>
  <c r="W24" i="25" s="1"/>
  <c r="AH13" i="25"/>
  <c r="AH7" i="25"/>
  <c r="R17" i="25"/>
  <c r="R23" i="25" s="1"/>
  <c r="R24" i="25" s="1"/>
  <c r="AH15" i="24"/>
  <c r="AH13" i="24"/>
  <c r="AA17" i="24"/>
  <c r="AA23" i="24" s="1"/>
  <c r="AA24" i="24" s="1"/>
  <c r="R17" i="24"/>
  <c r="R23" i="24" s="1"/>
  <c r="R24" i="24" s="1"/>
  <c r="O17" i="24"/>
  <c r="AH10" i="24"/>
  <c r="W17" i="24"/>
  <c r="W23" i="24" s="1"/>
  <c r="W24" i="24" s="1"/>
  <c r="Q17" i="24"/>
  <c r="Q23" i="24" s="1"/>
  <c r="Q24" i="24" s="1"/>
  <c r="AH8" i="24"/>
  <c r="AH16" i="24"/>
  <c r="O23" i="30" l="1"/>
  <c r="AH17" i="30"/>
  <c r="O23" i="29"/>
  <c r="AH17" i="29"/>
  <c r="O23" i="28"/>
  <c r="AH17" i="28"/>
  <c r="O23" i="27"/>
  <c r="AH17" i="27"/>
  <c r="O23" i="26"/>
  <c r="AH17" i="26"/>
  <c r="O23" i="25"/>
  <c r="AH17" i="25"/>
  <c r="O23" i="24"/>
  <c r="AH17" i="24"/>
  <c r="D16" i="9"/>
  <c r="E16" i="9" s="1"/>
  <c r="G16" i="9" s="1"/>
  <c r="D15" i="9"/>
  <c r="E15" i="9" s="1"/>
  <c r="G15" i="9" s="1"/>
  <c r="D13" i="9"/>
  <c r="E13" i="9" s="1"/>
  <c r="G13" i="9" s="1"/>
  <c r="D12" i="9"/>
  <c r="E12" i="9" s="1"/>
  <c r="G12" i="9" s="1"/>
  <c r="D11" i="9"/>
  <c r="E11" i="9" s="1"/>
  <c r="G11" i="9" s="1"/>
  <c r="D10" i="9"/>
  <c r="E10" i="9" s="1"/>
  <c r="G10" i="9" s="1"/>
  <c r="D9" i="9"/>
  <c r="E9" i="9" s="1"/>
  <c r="G9" i="9" s="1"/>
  <c r="D8" i="9"/>
  <c r="E8" i="9" s="1"/>
  <c r="G8" i="9" s="1"/>
  <c r="D7" i="9"/>
  <c r="E7" i="9" s="1"/>
  <c r="G7" i="9" s="1"/>
  <c r="O24" i="30" l="1"/>
  <c r="AH23" i="30"/>
  <c r="O24" i="29"/>
  <c r="AH23" i="29"/>
  <c r="O24" i="28"/>
  <c r="AH23" i="28"/>
  <c r="O24" i="27"/>
  <c r="AH23" i="27"/>
  <c r="W16" i="9"/>
  <c r="S16" i="9"/>
  <c r="U16" i="9"/>
  <c r="S15" i="9"/>
  <c r="Q15" i="9"/>
  <c r="AA15" i="9"/>
  <c r="Y15" i="9"/>
  <c r="Y17" i="9" s="1"/>
  <c r="Y23" i="9" s="1"/>
  <c r="Y24" i="9" s="1"/>
  <c r="W15" i="9"/>
  <c r="U15" i="9"/>
  <c r="R13" i="9"/>
  <c r="U13" i="9"/>
  <c r="U17" i="9" s="1"/>
  <c r="U23" i="9" s="1"/>
  <c r="U24" i="9" s="1"/>
  <c r="S13" i="9"/>
  <c r="X12" i="9"/>
  <c r="X17" i="9" s="1"/>
  <c r="X23" i="9" s="1"/>
  <c r="X24" i="9" s="1"/>
  <c r="R12" i="9"/>
  <c r="V12" i="9"/>
  <c r="T12" i="9"/>
  <c r="T11" i="9"/>
  <c r="W11" i="9"/>
  <c r="V11" i="9"/>
  <c r="Q10" i="9"/>
  <c r="O10" i="9"/>
  <c r="Q9" i="9"/>
  <c r="AH9" i="9" s="1"/>
  <c r="AA9" i="9"/>
  <c r="AA17" i="9" s="1"/>
  <c r="AA23" i="9" s="1"/>
  <c r="AA24" i="9" s="1"/>
  <c r="V8" i="9"/>
  <c r="Q8" i="9"/>
  <c r="W8" i="9"/>
  <c r="T8" i="9"/>
  <c r="S7" i="9"/>
  <c r="R7" i="9"/>
  <c r="R17" i="9" s="1"/>
  <c r="V7" i="9"/>
  <c r="W7" i="9"/>
  <c r="O24" i="26"/>
  <c r="AH23" i="26"/>
  <c r="O24" i="25"/>
  <c r="AH23" i="25"/>
  <c r="O24" i="24"/>
  <c r="AH23" i="24"/>
  <c r="AH16" i="9" l="1"/>
  <c r="S17" i="9"/>
  <c r="S23" i="9" s="1"/>
  <c r="S24" i="9" s="1"/>
  <c r="AH15" i="9"/>
  <c r="W17" i="9"/>
  <c r="W23" i="9" s="1"/>
  <c r="W24" i="9" s="1"/>
  <c r="AH13" i="9"/>
  <c r="T17" i="9"/>
  <c r="T23" i="9" s="1"/>
  <c r="T24" i="9" s="1"/>
  <c r="AH12" i="9"/>
  <c r="AH11" i="9"/>
  <c r="O17" i="9"/>
  <c r="O23" i="9" s="1"/>
  <c r="O24" i="9" s="1"/>
  <c r="AH10" i="9"/>
  <c r="Q17" i="9"/>
  <c r="Q23" i="9" s="1"/>
  <c r="Q24" i="9" s="1"/>
  <c r="AH8" i="9"/>
  <c r="AH7" i="9"/>
  <c r="V17" i="9"/>
  <c r="V23" i="9" s="1"/>
  <c r="V24" i="9" s="1"/>
  <c r="R23" i="9"/>
  <c r="AH17" i="9" l="1"/>
  <c r="R24" i="9"/>
  <c r="AH23" i="9"/>
</calcChain>
</file>

<file path=xl/sharedStrings.xml><?xml version="1.0" encoding="utf-8"?>
<sst xmlns="http://schemas.openxmlformats.org/spreadsheetml/2006/main" count="544" uniqueCount="54">
  <si>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</si>
  <si>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</si>
  <si>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</si>
  <si>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</si>
  <si>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</si>
  <si>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</si>
  <si>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</si>
  <si>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</si>
  <si>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</si>
  <si>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</si>
  <si>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</si>
  <si>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</si>
  <si>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</si>
  <si>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</si>
  <si>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</si>
  <si>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</si>
  <si>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</si>
  <si>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</si>
  <si>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</si>
  <si>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</si>
  <si>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</si>
  <si>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</si>
  <si>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</si>
  <si>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</si>
  <si>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</si>
  <si>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სიმინდი სამარცვლე</t>
  </si>
  <si>
    <r>
      <rPr>
        <b/>
        <sz val="12"/>
        <color theme="1"/>
        <rFont val="Sylfaen"/>
        <family val="1"/>
      </rPr>
      <t>V  ზონა</t>
    </r>
    <r>
      <rPr>
        <sz val="12"/>
        <color theme="1"/>
        <rFont val="Sylfaen"/>
        <family val="1"/>
      </rPr>
      <t>, ქვეზონა - ქარელი, კასპი,  გორი, ტირიფონის სარწყავი სისტემის ცენტრალური ნაწილის გამოკლებით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</si>
  <si>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</si>
  <si>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</si>
  <si>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</si>
  <si>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</si>
  <si>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</si>
  <si>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</si>
  <si>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</si>
  <si>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</si>
  <si>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</si>
  <si>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</si>
  <si>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</si>
  <si>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</si>
  <si>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</si>
  <si>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</si>
  <si>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</si>
  <si>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</si>
  <si>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</si>
  <si>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</si>
  <si>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</si>
  <si>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ტაშისკარი-სალთვისი (ტაშისკარის ს.ს.)</t>
  </si>
  <si>
    <t>ტაშისკარი-სალთვისი (სკრა-ქარელის ს.ს.)</t>
  </si>
  <si>
    <t>ტაშისკარი-სალთვისი (სალთვისის ს.ს)</t>
  </si>
  <si>
    <t>ტაშისკარი-სალთვისი (ზედა რუს ს.ს.)</t>
  </si>
  <si>
    <t>ტაშისკარი-სალთვისი (ძლევიჯვარის ს.ს.)</t>
  </si>
  <si>
    <t>ტაშისკარი-სალთვისი (წისქვილის არხის ს.ს.)</t>
  </si>
  <si>
    <t>ტაშისკარი-სალთვისი (ლეთეთის არხის ს.ს)</t>
  </si>
  <si>
    <t>ტაშისკარი-სალთვისი (დავითს არხის 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</si>
</sst>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F077-628A-4325-8792-E2C15EF79F4F}">
  <sheetPr>
    <tabColor rgb="FF00B050"/>
    <pageSetUpPr fitToPage="1"/>
  </sheetPr>
  <dimension ref="A1:AH26"/>
  <sheetViews>
    <sheetView tabSelected="1" view="pageBreakPreview" zoomScale="60" zoomScaleNormal="90" workbookViewId="0">
      <selection activeCell="V8" sqref="V8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5" width="6.42578125" style="1" customWidth="1"/>
    <col min="16" max="16" width="6.85546875" style="1" customWidth="1"/>
    <col min="17" max="27" width="16" style="1" customWidth="1"/>
    <col min="28" max="32" width="6.42578125" style="1" customWidth="1"/>
    <col min="33" max="33" width="11.28515625" style="3" customWidth="1"/>
    <col min="34" max="34" width="17.140625" style="3" customWidth="1"/>
    <col min="35" max="16384" width="9.140625" style="1"/>
  </cols>
  <sheetData>
    <row r="1" spans="1:34" ht="21.75" customHeight="1" x14ac:dyDescent="0.35">
      <c r="A1" s="71" t="s">
        <v>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8.25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5.67</v>
      </c>
      <c r="G7" s="32">
        <f>E7*F7</f>
        <v>5.4031249999999993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7469.28</v>
      </c>
      <c r="S7" s="36">
        <f>G7*15*86.4</f>
        <v>7002.4499999999989</v>
      </c>
      <c r="T7" s="34"/>
      <c r="U7" s="33"/>
      <c r="V7" s="35">
        <f>G7*16*86.4</f>
        <v>7469.28</v>
      </c>
      <c r="W7" s="36">
        <f>G7*15*86.4</f>
        <v>7002.4499999999989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22.68</v>
      </c>
      <c r="AH7" s="53">
        <f>I7+J7+K7+L7+M7+N7+O7+P7+Q7+R7+S7+T7+U7+V7+W7+X7+Y7+Z7+AA7+AB7+AC7+AD7+AE7+AF7</f>
        <v>28943.46</v>
      </c>
    </row>
    <row r="8" spans="1:34" ht="38.25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423.96</v>
      </c>
      <c r="G8" s="19">
        <f t="shared" ref="G8:G16" si="3">E8*F8</f>
        <v>404.00509259259258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523590.60000000003</v>
      </c>
      <c r="R8" s="10"/>
      <c r="S8" s="16"/>
      <c r="T8" s="9">
        <f>G8*16*86.4</f>
        <v>558496.64</v>
      </c>
      <c r="U8" s="16"/>
      <c r="V8" s="9">
        <f>G8*16*86.4</f>
        <v>558496.64</v>
      </c>
      <c r="W8" s="8">
        <f>G8*15*86.4</f>
        <v>523590.60000000003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1695.84</v>
      </c>
      <c r="AH8" s="54">
        <f>I8+J8+K8+L8+M8+N8+O8+P8+Q8+R8+S8+T8+U8+V8+W8+X8+Y8+Z8+AA8+AB8+AC8+AD8+AE8+AF8</f>
        <v>2164174.48</v>
      </c>
    </row>
    <row r="9" spans="1:34" ht="38.25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38.25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38.25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394.03</v>
      </c>
      <c r="G11" s="19">
        <f t="shared" si="3"/>
        <v>428.9940817901234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593041.41866666661</v>
      </c>
      <c r="U11" s="16"/>
      <c r="V11" s="9">
        <f>G11*16*86.4</f>
        <v>593041.41866666661</v>
      </c>
      <c r="W11" s="8">
        <f>G11*15*86.4</f>
        <v>555976.32999999996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1182.0899999999999</v>
      </c>
      <c r="AH11" s="54">
        <f t="shared" si="6"/>
        <v>1742059.1673333333</v>
      </c>
    </row>
    <row r="12" spans="1:34" ht="38.25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24.2</v>
      </c>
      <c r="G12" s="19">
        <f t="shared" si="3"/>
        <v>23.060956790123456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31879.466666666667</v>
      </c>
      <c r="S12" s="16"/>
      <c r="T12" s="9">
        <f>G12*16*86.4</f>
        <v>31879.466666666667</v>
      </c>
      <c r="U12" s="16"/>
      <c r="V12" s="9">
        <f>G12*16*86.4</f>
        <v>31879.466666666667</v>
      </c>
      <c r="W12" s="16"/>
      <c r="X12" s="9">
        <f>G12*16*86.4</f>
        <v>31879.466666666667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96.8</v>
      </c>
      <c r="AH12" s="54">
        <f t="shared" si="6"/>
        <v>127517.86666666667</v>
      </c>
    </row>
    <row r="13" spans="1:34" ht="38.25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227</v>
      </c>
      <c r="G13" s="19">
        <f t="shared" si="3"/>
        <v>247.14274691358025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341650.13333333336</v>
      </c>
      <c r="S13" s="8">
        <f>G13*15*86.4</f>
        <v>320297.00000000006</v>
      </c>
      <c r="T13" s="10"/>
      <c r="U13" s="8">
        <f>G13*15*86.4</f>
        <v>320297.00000000006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681</v>
      </c>
      <c r="AH13" s="54">
        <f t="shared" si="6"/>
        <v>982244.13333333354</v>
      </c>
    </row>
    <row r="14" spans="1:34" ht="38.25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ref="D14" si="7">C14/86.4</f>
        <v>16.331018518518519</v>
      </c>
      <c r="E14" s="19">
        <f t="shared" ref="E14" si="8">D14/15</f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38.25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741.17</v>
      </c>
      <c r="G15" s="19">
        <f t="shared" si="3"/>
        <v>806.937399691358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1045790.87</v>
      </c>
      <c r="R15" s="10"/>
      <c r="S15" s="8">
        <f>G15*15*86.4</f>
        <v>1045790.87</v>
      </c>
      <c r="T15" s="10"/>
      <c r="U15" s="8">
        <f>G15*15*86.4</f>
        <v>1045790.87</v>
      </c>
      <c r="V15" s="10"/>
      <c r="W15" s="8">
        <f>G15*15*86.4</f>
        <v>1045790.87</v>
      </c>
      <c r="X15" s="10"/>
      <c r="Y15" s="8">
        <f>G15*15*86.4</f>
        <v>1045790.87</v>
      </c>
      <c r="Z15" s="10"/>
      <c r="AA15" s="8">
        <f>G15*15*86.4</f>
        <v>1045790.87</v>
      </c>
      <c r="AB15" s="5"/>
      <c r="AC15" s="4"/>
      <c r="AD15" s="5"/>
      <c r="AE15" s="4"/>
      <c r="AF15" s="2"/>
      <c r="AG15" s="17">
        <f t="shared" si="5"/>
        <v>4447.0199999999995</v>
      </c>
      <c r="AH15" s="54">
        <f t="shared" si="6"/>
        <v>6274745.2199999997</v>
      </c>
    </row>
    <row r="16" spans="1:34" ht="38.25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19.829999999999998</v>
      </c>
      <c r="G16" s="42">
        <f t="shared" si="3"/>
        <v>21.589606481481479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27980.129999999997</v>
      </c>
      <c r="T16" s="45"/>
      <c r="U16" s="47">
        <f>G16*15*86.4</f>
        <v>27980.129999999997</v>
      </c>
      <c r="V16" s="45"/>
      <c r="W16" s="47">
        <f>G16*15*86.4</f>
        <v>27980.129999999997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59.489999999999995</v>
      </c>
      <c r="AH16" s="55">
        <f t="shared" si="6"/>
        <v>83940.389999999985</v>
      </c>
    </row>
    <row r="17" spans="1:34" ht="38.25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9">M7+M8+M9+M10+M11+M12+M13+M14+M15+M16</f>
        <v>0</v>
      </c>
      <c r="N17" s="56">
        <f t="shared" si="9"/>
        <v>0</v>
      </c>
      <c r="O17" s="57">
        <f t="shared" si="9"/>
        <v>0</v>
      </c>
      <c r="P17" s="56">
        <f t="shared" si="9"/>
        <v>0</v>
      </c>
      <c r="Q17" s="57">
        <f t="shared" si="9"/>
        <v>1569381.47</v>
      </c>
      <c r="R17" s="56">
        <f t="shared" si="9"/>
        <v>380998.88</v>
      </c>
      <c r="S17" s="57">
        <f t="shared" si="9"/>
        <v>1401070.45</v>
      </c>
      <c r="T17" s="56">
        <f t="shared" si="9"/>
        <v>1183417.5253333331</v>
      </c>
      <c r="U17" s="57">
        <f t="shared" si="9"/>
        <v>1394068</v>
      </c>
      <c r="V17" s="56">
        <f t="shared" si="9"/>
        <v>1190886.8053333333</v>
      </c>
      <c r="W17" s="57">
        <f t="shared" si="9"/>
        <v>2160340.38</v>
      </c>
      <c r="X17" s="56">
        <f t="shared" si="9"/>
        <v>31879.466666666667</v>
      </c>
      <c r="Y17" s="57">
        <f t="shared" si="9"/>
        <v>1045790.87</v>
      </c>
      <c r="Z17" s="56">
        <f t="shared" si="9"/>
        <v>0</v>
      </c>
      <c r="AA17" s="57">
        <f t="shared" si="9"/>
        <v>1045790.87</v>
      </c>
      <c r="AB17" s="56">
        <f t="shared" si="9"/>
        <v>0</v>
      </c>
      <c r="AC17" s="57">
        <f t="shared" si="9"/>
        <v>0</v>
      </c>
      <c r="AD17" s="56">
        <f t="shared" si="9"/>
        <v>0</v>
      </c>
      <c r="AE17" s="57">
        <f t="shared" si="9"/>
        <v>0</v>
      </c>
      <c r="AF17" s="56">
        <f t="shared" si="9"/>
        <v>0</v>
      </c>
      <c r="AG17" s="57">
        <f>AG7+AG8+AG9+AG10+AG11+AG12+AG13+AG14+AG15+AG16</f>
        <v>8184.9199999999992</v>
      </c>
      <c r="AH17" s="56">
        <f>I17+J17+K17+L17+M17+N17+O17+P17+Q17+R17+S17+T17+U17+V17+W17+X17+Y17+Z17+AA17+AB17+AC17+AD17+AE17+AF17</f>
        <v>11403624.71733333</v>
      </c>
    </row>
    <row r="18" spans="1:34" ht="38.25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10">K18</f>
        <v>0.9</v>
      </c>
      <c r="M18" s="13">
        <v>0.9</v>
      </c>
      <c r="N18" s="14">
        <f t="shared" ref="N18:N21" si="11">M18</f>
        <v>0.9</v>
      </c>
      <c r="O18" s="13">
        <v>0.9</v>
      </c>
      <c r="P18" s="14">
        <f t="shared" ref="P18:P21" si="12">O18</f>
        <v>0.9</v>
      </c>
      <c r="Q18" s="13">
        <v>0.9</v>
      </c>
      <c r="R18" s="14">
        <f t="shared" ref="R18:R21" si="13">Q18</f>
        <v>0.9</v>
      </c>
      <c r="S18" s="13">
        <v>0.9</v>
      </c>
      <c r="T18" s="14">
        <f t="shared" ref="T18:T21" si="14">S18</f>
        <v>0.9</v>
      </c>
      <c r="U18" s="13">
        <v>0.9</v>
      </c>
      <c r="V18" s="14">
        <f t="shared" ref="V18:V21" si="15">U18</f>
        <v>0.9</v>
      </c>
      <c r="W18" s="13">
        <v>0.9</v>
      </c>
      <c r="X18" s="14">
        <f t="shared" ref="X18:X21" si="16">W18</f>
        <v>0.9</v>
      </c>
      <c r="Y18" s="13">
        <v>0.9</v>
      </c>
      <c r="Z18" s="14">
        <f t="shared" ref="Z18:Z21" si="17">Y18</f>
        <v>0.9</v>
      </c>
      <c r="AA18" s="13">
        <v>0.9</v>
      </c>
      <c r="AB18" s="14">
        <f t="shared" ref="AB18:AB21" si="18">AA18</f>
        <v>0.9</v>
      </c>
      <c r="AC18" s="13">
        <v>0.9</v>
      </c>
      <c r="AD18" s="14">
        <f t="shared" ref="AD18:AD21" si="19">AC18</f>
        <v>0.9</v>
      </c>
      <c r="AE18" s="13">
        <v>0.9</v>
      </c>
      <c r="AF18" s="14">
        <f t="shared" ref="AF18:AF21" si="20">AE18</f>
        <v>0.9</v>
      </c>
      <c r="AG18" s="11"/>
      <c r="AH18" s="12"/>
    </row>
    <row r="19" spans="1:34" ht="38.25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10"/>
        <v>0.9</v>
      </c>
      <c r="M19" s="60">
        <v>0.9</v>
      </c>
      <c r="N19" s="61">
        <f t="shared" si="11"/>
        <v>0.9</v>
      </c>
      <c r="O19" s="60">
        <v>0.9</v>
      </c>
      <c r="P19" s="61">
        <f t="shared" si="12"/>
        <v>0.9</v>
      </c>
      <c r="Q19" s="60">
        <v>0.9</v>
      </c>
      <c r="R19" s="61">
        <f t="shared" si="13"/>
        <v>0.9</v>
      </c>
      <c r="S19" s="60">
        <v>0.9</v>
      </c>
      <c r="T19" s="61">
        <f t="shared" si="14"/>
        <v>0.9</v>
      </c>
      <c r="U19" s="60">
        <v>0.9</v>
      </c>
      <c r="V19" s="61">
        <f t="shared" si="15"/>
        <v>0.9</v>
      </c>
      <c r="W19" s="60">
        <v>0.9</v>
      </c>
      <c r="X19" s="61">
        <f t="shared" si="16"/>
        <v>0.9</v>
      </c>
      <c r="Y19" s="60">
        <v>0.9</v>
      </c>
      <c r="Z19" s="61">
        <f t="shared" si="17"/>
        <v>0.9</v>
      </c>
      <c r="AA19" s="60">
        <v>0.9</v>
      </c>
      <c r="AB19" s="61">
        <f t="shared" si="18"/>
        <v>0.9</v>
      </c>
      <c r="AC19" s="60">
        <v>0.9</v>
      </c>
      <c r="AD19" s="61">
        <f t="shared" si="19"/>
        <v>0.9</v>
      </c>
      <c r="AE19" s="60">
        <v>0.9</v>
      </c>
      <c r="AF19" s="61">
        <f t="shared" si="20"/>
        <v>0.9</v>
      </c>
      <c r="AG19" s="11"/>
      <c r="AH19" s="12"/>
    </row>
    <row r="20" spans="1:34" ht="38.25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10"/>
        <v>0.85</v>
      </c>
      <c r="M20" s="11">
        <v>0.85</v>
      </c>
      <c r="N20" s="12">
        <f t="shared" si="11"/>
        <v>0.85</v>
      </c>
      <c r="O20" s="11">
        <v>0.85</v>
      </c>
      <c r="P20" s="12">
        <f t="shared" si="12"/>
        <v>0.85</v>
      </c>
      <c r="Q20" s="11">
        <v>0.85</v>
      </c>
      <c r="R20" s="12">
        <f t="shared" si="13"/>
        <v>0.85</v>
      </c>
      <c r="S20" s="11">
        <v>0.85</v>
      </c>
      <c r="T20" s="12">
        <f t="shared" si="14"/>
        <v>0.85</v>
      </c>
      <c r="U20" s="11">
        <v>0.85</v>
      </c>
      <c r="V20" s="12">
        <f t="shared" si="15"/>
        <v>0.85</v>
      </c>
      <c r="W20" s="11">
        <v>0.85</v>
      </c>
      <c r="X20" s="12">
        <f t="shared" si="16"/>
        <v>0.85</v>
      </c>
      <c r="Y20" s="11">
        <v>0.85</v>
      </c>
      <c r="Z20" s="12">
        <f t="shared" si="17"/>
        <v>0.85</v>
      </c>
      <c r="AA20" s="11">
        <v>0.85</v>
      </c>
      <c r="AB20" s="12">
        <f t="shared" si="18"/>
        <v>0.85</v>
      </c>
      <c r="AC20" s="11">
        <v>0.85</v>
      </c>
      <c r="AD20" s="12">
        <f t="shared" si="19"/>
        <v>0.85</v>
      </c>
      <c r="AE20" s="11">
        <v>0.85</v>
      </c>
      <c r="AF20" s="12">
        <f t="shared" si="20"/>
        <v>0.85</v>
      </c>
      <c r="AG20" s="11"/>
      <c r="AH20" s="12"/>
    </row>
    <row r="21" spans="1:34" ht="38.25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10"/>
        <v>0.83</v>
      </c>
      <c r="M21" s="11">
        <v>0.83</v>
      </c>
      <c r="N21" s="12">
        <f t="shared" si="11"/>
        <v>0.83</v>
      </c>
      <c r="O21" s="11">
        <v>0.83</v>
      </c>
      <c r="P21" s="12">
        <f t="shared" si="12"/>
        <v>0.83</v>
      </c>
      <c r="Q21" s="11">
        <v>0.83</v>
      </c>
      <c r="R21" s="12">
        <f t="shared" si="13"/>
        <v>0.83</v>
      </c>
      <c r="S21" s="11">
        <v>0.83</v>
      </c>
      <c r="T21" s="12">
        <f t="shared" si="14"/>
        <v>0.83</v>
      </c>
      <c r="U21" s="11">
        <v>0.83</v>
      </c>
      <c r="V21" s="12">
        <f t="shared" si="15"/>
        <v>0.83</v>
      </c>
      <c r="W21" s="11">
        <v>0.83</v>
      </c>
      <c r="X21" s="12">
        <f t="shared" si="16"/>
        <v>0.83</v>
      </c>
      <c r="Y21" s="11">
        <v>0.83</v>
      </c>
      <c r="Z21" s="12">
        <f t="shared" si="17"/>
        <v>0.83</v>
      </c>
      <c r="AA21" s="11">
        <v>0.83</v>
      </c>
      <c r="AB21" s="12">
        <f t="shared" si="18"/>
        <v>0.83</v>
      </c>
      <c r="AC21" s="11">
        <v>0.83</v>
      </c>
      <c r="AD21" s="12">
        <f t="shared" si="19"/>
        <v>0.83</v>
      </c>
      <c r="AE21" s="11">
        <v>0.83</v>
      </c>
      <c r="AF21" s="12">
        <f t="shared" si="20"/>
        <v>0.83</v>
      </c>
      <c r="AG21" s="11"/>
      <c r="AH21" s="12"/>
    </row>
    <row r="22" spans="1:34" ht="38.25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21">K18*K19*K20*K21</f>
        <v>0.57145499999999994</v>
      </c>
      <c r="L22" s="12">
        <f t="shared" si="21"/>
        <v>0.57145499999999994</v>
      </c>
      <c r="M22" s="11">
        <f t="shared" si="21"/>
        <v>0.57145499999999994</v>
      </c>
      <c r="N22" s="12">
        <f t="shared" si="21"/>
        <v>0.57145499999999994</v>
      </c>
      <c r="O22" s="11">
        <f>O18*O19*O20*O21</f>
        <v>0.57145499999999994</v>
      </c>
      <c r="P22" s="12">
        <f t="shared" si="21"/>
        <v>0.57145499999999994</v>
      </c>
      <c r="Q22" s="11">
        <f t="shared" si="21"/>
        <v>0.57145499999999994</v>
      </c>
      <c r="R22" s="12">
        <f t="shared" si="21"/>
        <v>0.57145499999999994</v>
      </c>
      <c r="S22" s="11">
        <f t="shared" si="21"/>
        <v>0.57145499999999994</v>
      </c>
      <c r="T22" s="12">
        <f t="shared" si="21"/>
        <v>0.57145499999999994</v>
      </c>
      <c r="U22" s="11">
        <f t="shared" si="21"/>
        <v>0.57145499999999994</v>
      </c>
      <c r="V22" s="12">
        <f t="shared" si="21"/>
        <v>0.57145499999999994</v>
      </c>
      <c r="W22" s="11">
        <f t="shared" si="21"/>
        <v>0.57145499999999994</v>
      </c>
      <c r="X22" s="12">
        <f t="shared" si="21"/>
        <v>0.57145499999999994</v>
      </c>
      <c r="Y22" s="11">
        <f t="shared" si="21"/>
        <v>0.57145499999999994</v>
      </c>
      <c r="Z22" s="12">
        <f t="shared" si="21"/>
        <v>0.57145499999999994</v>
      </c>
      <c r="AA22" s="11">
        <f t="shared" si="21"/>
        <v>0.57145499999999994</v>
      </c>
      <c r="AB22" s="12">
        <f t="shared" si="21"/>
        <v>0.57145499999999994</v>
      </c>
      <c r="AC22" s="11">
        <f t="shared" si="21"/>
        <v>0.57145499999999994</v>
      </c>
      <c r="AD22" s="12">
        <f t="shared" si="21"/>
        <v>0.57145499999999994</v>
      </c>
      <c r="AE22" s="11">
        <f t="shared" si="21"/>
        <v>0.57145499999999994</v>
      </c>
      <c r="AF22" s="12">
        <f t="shared" si="21"/>
        <v>0.57145499999999994</v>
      </c>
      <c r="AG22" s="11"/>
      <c r="AH22" s="12"/>
    </row>
    <row r="23" spans="1:34" ht="38.25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2">K17/K22</f>
        <v>0</v>
      </c>
      <c r="L23" s="7">
        <f t="shared" si="22"/>
        <v>0</v>
      </c>
      <c r="M23" s="6">
        <f t="shared" si="22"/>
        <v>0</v>
      </c>
      <c r="N23" s="7">
        <f t="shared" si="22"/>
        <v>0</v>
      </c>
      <c r="O23" s="6">
        <f>O17/O22</f>
        <v>0</v>
      </c>
      <c r="P23" s="7">
        <f t="shared" si="22"/>
        <v>0</v>
      </c>
      <c r="Q23" s="6">
        <f t="shared" si="22"/>
        <v>2746290.5565617592</v>
      </c>
      <c r="R23" s="7">
        <f t="shared" si="22"/>
        <v>666717.20432929986</v>
      </c>
      <c r="S23" s="6">
        <f t="shared" si="22"/>
        <v>2451759.8936049212</v>
      </c>
      <c r="T23" s="7">
        <f t="shared" si="22"/>
        <v>2070884.8909071286</v>
      </c>
      <c r="U23" s="6">
        <f t="shared" si="22"/>
        <v>2439506.1728395065</v>
      </c>
      <c r="V23" s="7">
        <f t="shared" si="22"/>
        <v>2083955.526390238</v>
      </c>
      <c r="W23" s="6">
        <f t="shared" si="22"/>
        <v>3780420.8205370503</v>
      </c>
      <c r="X23" s="7">
        <f t="shared" si="22"/>
        <v>55786.486541664119</v>
      </c>
      <c r="Y23" s="6">
        <f t="shared" si="22"/>
        <v>1830049.3827160497</v>
      </c>
      <c r="Z23" s="7">
        <f t="shared" si="22"/>
        <v>0</v>
      </c>
      <c r="AA23" s="6">
        <f t="shared" si="22"/>
        <v>1830049.3827160497</v>
      </c>
      <c r="AB23" s="7">
        <f t="shared" si="22"/>
        <v>0</v>
      </c>
      <c r="AC23" s="6">
        <f t="shared" si="22"/>
        <v>0</v>
      </c>
      <c r="AD23" s="7">
        <f t="shared" si="22"/>
        <v>0</v>
      </c>
      <c r="AE23" s="6">
        <f t="shared" si="22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19955420.317143667</v>
      </c>
    </row>
    <row r="24" spans="1:34" ht="38.25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3">K23/(15*86400)</f>
        <v>0</v>
      </c>
      <c r="L24" s="40">
        <f t="shared" si="23"/>
        <v>0</v>
      </c>
      <c r="M24" s="62">
        <f t="shared" si="23"/>
        <v>0</v>
      </c>
      <c r="N24" s="40">
        <f t="shared" si="23"/>
        <v>0</v>
      </c>
      <c r="O24" s="62">
        <f t="shared" si="23"/>
        <v>0</v>
      </c>
      <c r="P24" s="40">
        <f t="shared" si="23"/>
        <v>0</v>
      </c>
      <c r="Q24" s="62">
        <f t="shared" si="23"/>
        <v>2.1190513553717278</v>
      </c>
      <c r="R24" s="40">
        <f t="shared" si="23"/>
        <v>0.5144422872911264</v>
      </c>
      <c r="S24" s="62">
        <f t="shared" si="23"/>
        <v>1.8917900413618218</v>
      </c>
      <c r="T24" s="40">
        <f t="shared" si="23"/>
        <v>1.5979050084159943</v>
      </c>
      <c r="U24" s="62">
        <f t="shared" si="23"/>
        <v>1.8823350099070266</v>
      </c>
      <c r="V24" s="40">
        <f t="shared" si="23"/>
        <v>1.6079903753011096</v>
      </c>
      <c r="W24" s="62">
        <f t="shared" si="23"/>
        <v>2.9169913738711806</v>
      </c>
      <c r="X24" s="40">
        <f t="shared" si="23"/>
        <v>4.3045128504370464E-2</v>
      </c>
      <c r="Y24" s="62">
        <f t="shared" si="23"/>
        <v>1.4120751409846062</v>
      </c>
      <c r="Z24" s="40">
        <f t="shared" si="23"/>
        <v>0</v>
      </c>
      <c r="AA24" s="62">
        <f t="shared" si="23"/>
        <v>1.4120751409846062</v>
      </c>
      <c r="AB24" s="40">
        <f t="shared" si="23"/>
        <v>0</v>
      </c>
      <c r="AC24" s="62">
        <f t="shared" si="23"/>
        <v>0</v>
      </c>
      <c r="AD24" s="40">
        <f t="shared" si="23"/>
        <v>0</v>
      </c>
      <c r="AE24" s="62">
        <f t="shared" si="23"/>
        <v>0</v>
      </c>
      <c r="AF24" s="40">
        <f t="shared" si="23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AG4:AH4"/>
    <mergeCell ref="A1:AH1"/>
    <mergeCell ref="A2:AH2"/>
    <mergeCell ref="A3:AH3"/>
    <mergeCell ref="W4:X4"/>
    <mergeCell ref="Y4:Z4"/>
    <mergeCell ref="AA4:AB4"/>
    <mergeCell ref="D4:D5"/>
    <mergeCell ref="I4:J4"/>
    <mergeCell ref="K4:L4"/>
    <mergeCell ref="AE4:AF4"/>
    <mergeCell ref="E4:E5"/>
    <mergeCell ref="F4:F5"/>
    <mergeCell ref="G4:G5"/>
    <mergeCell ref="H4:H5"/>
    <mergeCell ref="AC4:AD4"/>
    <mergeCell ref="A4:A5"/>
    <mergeCell ref="S4:T4"/>
    <mergeCell ref="U4:V4"/>
    <mergeCell ref="B4:B5"/>
    <mergeCell ref="C4:C5"/>
    <mergeCell ref="M4:N4"/>
    <mergeCell ref="O4:P4"/>
    <mergeCell ref="Q4:R4"/>
  </mergeCells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48028-1743-4BE1-9246-32C9C5B297D4}">
  <sheetPr>
    <tabColor rgb="FF00B050"/>
    <pageSetUpPr fitToPage="1"/>
  </sheetPr>
  <dimension ref="A1:AH26"/>
  <sheetViews>
    <sheetView view="pageBreakPreview" zoomScale="60" zoomScaleNormal="90" workbookViewId="0">
      <selection activeCell="F14" sqref="F14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4" width="9.140625" style="1" customWidth="1"/>
    <col min="5" max="5" width="10.85546875" style="1" customWidth="1"/>
    <col min="6" max="6" width="11.7109375" style="1" customWidth="1"/>
    <col min="7" max="7" width="10.85546875" style="1" customWidth="1"/>
    <col min="8" max="8" width="13.5703125" style="1" customWidth="1"/>
    <col min="9" max="10" width="6.42578125" style="3" customWidth="1"/>
    <col min="11" max="11" width="7" style="3" customWidth="1"/>
    <col min="12" max="12" width="9.7109375" style="3" bestFit="1" customWidth="1"/>
    <col min="13" max="16" width="6.42578125" style="1" customWidth="1"/>
    <col min="17" max="27" width="15.140625" style="1" customWidth="1"/>
    <col min="28" max="32" width="6.42578125" style="1" customWidth="1"/>
    <col min="33" max="33" width="11.28515625" style="3" customWidth="1"/>
    <col min="34" max="34" width="17.140625" style="3" customWidth="1"/>
    <col min="35" max="16384" width="9.140625" style="1"/>
  </cols>
  <sheetData>
    <row r="1" spans="1:34" ht="21.75" customHeight="1" x14ac:dyDescent="0.35">
      <c r="A1" s="71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1.55</v>
      </c>
      <c r="G7" s="32">
        <f>E7*F7</f>
        <v>1.4770447530864197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2041.8666666666668</v>
      </c>
      <c r="S7" s="36">
        <f>G7*15*86.4</f>
        <v>1914.25</v>
      </c>
      <c r="T7" s="34"/>
      <c r="U7" s="33"/>
      <c r="V7" s="35">
        <f>G7*16*86.4</f>
        <v>2041.8666666666668</v>
      </c>
      <c r="W7" s="36">
        <f>G7*15*86.4</f>
        <v>1914.25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6.2</v>
      </c>
      <c r="AH7" s="53">
        <f>I7+J7+K7+L7+M7+N7+O7+P7+Q7+R7+S7+T7+U7+V7+W7+X7+Y7+Z7+AA7+AB7+AC7+AD7+AE7+AF7</f>
        <v>7912.2333333333336</v>
      </c>
    </row>
    <row r="8" spans="1:34" ht="36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186.66</v>
      </c>
      <c r="G8" s="19">
        <f t="shared" ref="G8:G16" si="3">E8*F8</f>
        <v>177.87430555555554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230525.09999999998</v>
      </c>
      <c r="R8" s="10"/>
      <c r="S8" s="16"/>
      <c r="T8" s="9">
        <f>G8*16*86.4</f>
        <v>245893.44</v>
      </c>
      <c r="U8" s="16"/>
      <c r="V8" s="9">
        <f>G8*16*86.4</f>
        <v>245893.44</v>
      </c>
      <c r="W8" s="8">
        <f>G8*15*86.4</f>
        <v>230525.09999999998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746.64</v>
      </c>
      <c r="AH8" s="54">
        <f>I8+J8+K8+L8+M8+N8+O8+P8+Q8+R8+S8+T8+U8+V8+W8+X8+Y8+Z8+AA8+AB8+AC8+AD8+AE8+AF8</f>
        <v>952837.08</v>
      </c>
    </row>
    <row r="9" spans="1:34" ht="36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36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36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113.19</v>
      </c>
      <c r="G11" s="19">
        <f t="shared" si="3"/>
        <v>123.23386574074074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170358.49600000001</v>
      </c>
      <c r="U11" s="16"/>
      <c r="V11" s="9">
        <f>G11*16*86.4</f>
        <v>170358.49600000001</v>
      </c>
      <c r="W11" s="8">
        <f>G11*15*86.4</f>
        <v>159711.09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339.57</v>
      </c>
      <c r="AH11" s="54">
        <f t="shared" si="6"/>
        <v>500428.08200000005</v>
      </c>
    </row>
    <row r="12" spans="1:34" ht="36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3.09</v>
      </c>
      <c r="G12" s="19">
        <f t="shared" si="3"/>
        <v>2.944560185185185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4070.56</v>
      </c>
      <c r="S12" s="16"/>
      <c r="T12" s="9">
        <f>G12*16*86.4</f>
        <v>4070.56</v>
      </c>
      <c r="U12" s="16"/>
      <c r="V12" s="9">
        <f>G12*16*86.4</f>
        <v>4070.56</v>
      </c>
      <c r="W12" s="16"/>
      <c r="X12" s="9">
        <f>G12*16*86.4</f>
        <v>4070.56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12.36</v>
      </c>
      <c r="AH12" s="54">
        <f t="shared" si="6"/>
        <v>16282.24</v>
      </c>
    </row>
    <row r="13" spans="1:34" ht="36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33.4</v>
      </c>
      <c r="G13" s="19">
        <f t="shared" si="3"/>
        <v>36.363734567901233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50269.226666666669</v>
      </c>
      <c r="S13" s="8">
        <f>G13*15*86.4</f>
        <v>47127.4</v>
      </c>
      <c r="T13" s="10"/>
      <c r="U13" s="8">
        <f>G13*15*86.4</f>
        <v>47127.4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100.19999999999999</v>
      </c>
      <c r="AH13" s="54">
        <f t="shared" si="6"/>
        <v>144524.02666666667</v>
      </c>
    </row>
    <row r="14" spans="1:34" ht="36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36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19.11</v>
      </c>
      <c r="G15" s="19">
        <f t="shared" si="3"/>
        <v>20.805717592592593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26964.210000000003</v>
      </c>
      <c r="R15" s="10"/>
      <c r="S15" s="8">
        <f>G15*15*86.4</f>
        <v>26964.210000000003</v>
      </c>
      <c r="T15" s="10"/>
      <c r="U15" s="8">
        <f>G15*15*86.4</f>
        <v>26964.210000000003</v>
      </c>
      <c r="V15" s="10"/>
      <c r="W15" s="8">
        <f>G15*15*86.4</f>
        <v>26964.210000000003</v>
      </c>
      <c r="X15" s="10"/>
      <c r="Y15" s="8">
        <f>G15*15*86.4</f>
        <v>26964.210000000003</v>
      </c>
      <c r="Z15" s="10"/>
      <c r="AA15" s="8">
        <f>G15*15*86.4</f>
        <v>26964.210000000003</v>
      </c>
      <c r="AB15" s="5"/>
      <c r="AC15" s="4"/>
      <c r="AD15" s="5"/>
      <c r="AE15" s="4"/>
      <c r="AF15" s="2"/>
      <c r="AG15" s="17">
        <f t="shared" si="5"/>
        <v>114.66</v>
      </c>
      <c r="AH15" s="54">
        <f t="shared" si="6"/>
        <v>161785.26</v>
      </c>
    </row>
    <row r="16" spans="1:34" ht="36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8.86</v>
      </c>
      <c r="G16" s="42">
        <f t="shared" si="3"/>
        <v>9.6461882716049381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12501.460000000001</v>
      </c>
      <c r="T16" s="45"/>
      <c r="U16" s="47">
        <f>G16*15*86.4</f>
        <v>12501.460000000001</v>
      </c>
      <c r="V16" s="45"/>
      <c r="W16" s="47">
        <f>G16*15*86.4</f>
        <v>12501.460000000001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26.58</v>
      </c>
      <c r="AH16" s="55">
        <f t="shared" si="6"/>
        <v>37504.380000000005</v>
      </c>
    </row>
    <row r="17" spans="1:34" ht="36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257489.30999999997</v>
      </c>
      <c r="R17" s="56">
        <f t="shared" si="7"/>
        <v>56381.653333333335</v>
      </c>
      <c r="S17" s="57">
        <f t="shared" si="7"/>
        <v>88507.32</v>
      </c>
      <c r="T17" s="56">
        <f t="shared" si="7"/>
        <v>420322.49599999998</v>
      </c>
      <c r="U17" s="57">
        <f t="shared" si="7"/>
        <v>86593.07</v>
      </c>
      <c r="V17" s="56">
        <f t="shared" si="7"/>
        <v>422364.36266666668</v>
      </c>
      <c r="W17" s="57">
        <f t="shared" si="7"/>
        <v>431616.11</v>
      </c>
      <c r="X17" s="56">
        <f t="shared" si="7"/>
        <v>4070.56</v>
      </c>
      <c r="Y17" s="57">
        <f t="shared" si="7"/>
        <v>26964.210000000003</v>
      </c>
      <c r="Z17" s="56">
        <f t="shared" si="7"/>
        <v>0</v>
      </c>
      <c r="AA17" s="57">
        <f t="shared" si="7"/>
        <v>26964.210000000003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1346.21</v>
      </c>
      <c r="AH17" s="56">
        <f>I17+J17+K17+L17+M17+N17+O17+P17+Q17+R17+S17+T17+U17+V17+W17+X17+Y17+Z17+AA17+AB17+AC17+AD17+AE17+AF17</f>
        <v>1821273.3020000001</v>
      </c>
    </row>
    <row r="18" spans="1:34" ht="36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6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36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6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6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6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450585.4529228023</v>
      </c>
      <c r="R23" s="7">
        <f t="shared" si="20"/>
        <v>98663.330154313706</v>
      </c>
      <c r="S23" s="6">
        <f t="shared" si="20"/>
        <v>154880.64677008693</v>
      </c>
      <c r="T23" s="7">
        <f t="shared" si="20"/>
        <v>735530.34972132544</v>
      </c>
      <c r="U23" s="6">
        <f t="shared" si="20"/>
        <v>151530.8641975309</v>
      </c>
      <c r="V23" s="7">
        <f t="shared" si="20"/>
        <v>739103.45113205188</v>
      </c>
      <c r="W23" s="6">
        <f t="shared" si="20"/>
        <v>755293.26018671645</v>
      </c>
      <c r="X23" s="7">
        <f t="shared" si="20"/>
        <v>7123.1505542868654</v>
      </c>
      <c r="Y23" s="6">
        <f t="shared" si="20"/>
        <v>47185.185185185197</v>
      </c>
      <c r="Z23" s="7">
        <f t="shared" si="20"/>
        <v>0</v>
      </c>
      <c r="AA23" s="6">
        <f t="shared" si="20"/>
        <v>47185.185185185197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3187080.8760094848</v>
      </c>
    </row>
    <row r="24" spans="1:34" ht="36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0.34767396058858202</v>
      </c>
      <c r="R24" s="40">
        <f t="shared" si="21"/>
        <v>7.6129112773390212E-2</v>
      </c>
      <c r="S24" s="62">
        <f t="shared" si="21"/>
        <v>0.11950667189049917</v>
      </c>
      <c r="T24" s="40">
        <f t="shared" si="21"/>
        <v>0.56753885009361527</v>
      </c>
      <c r="U24" s="62">
        <f t="shared" si="21"/>
        <v>0.11692196311537878</v>
      </c>
      <c r="V24" s="40">
        <f t="shared" si="21"/>
        <v>0.57029587278707705</v>
      </c>
      <c r="W24" s="62">
        <f t="shared" si="21"/>
        <v>0.58278800940333064</v>
      </c>
      <c r="X24" s="40">
        <f t="shared" si="21"/>
        <v>5.496258143739865E-3</v>
      </c>
      <c r="Y24" s="62">
        <f t="shared" si="21"/>
        <v>3.6408321902149071E-2</v>
      </c>
      <c r="Z24" s="40">
        <f t="shared" si="21"/>
        <v>0</v>
      </c>
      <c r="AA24" s="62">
        <f t="shared" si="21"/>
        <v>3.6408321902149071E-2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6AB9-B89F-40D5-9E92-DB1CA1C56903}">
  <sheetPr>
    <tabColor rgb="FF00B050"/>
    <pageSetUpPr fitToPage="1"/>
  </sheetPr>
  <dimension ref="A1:AH26"/>
  <sheetViews>
    <sheetView view="pageBreakPreview" zoomScale="60" zoomScaleNormal="90" workbookViewId="0">
      <selection activeCell="U17" sqref="U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6" width="6.42578125" style="1" customWidth="1"/>
    <col min="17" max="27" width="14.5703125" style="1" customWidth="1"/>
    <col min="28" max="32" width="6.42578125" style="1" customWidth="1"/>
    <col min="33" max="33" width="11.28515625" style="3" customWidth="1"/>
    <col min="34" max="34" width="15.7109375" style="3" customWidth="1"/>
    <col min="35" max="16384" width="9.140625" style="1"/>
  </cols>
  <sheetData>
    <row r="1" spans="1:34" ht="21.75" customHeight="1" x14ac:dyDescent="0.35">
      <c r="A1" s="71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1.25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7.53</v>
      </c>
      <c r="G7" s="32">
        <f>E7*F7</f>
        <v>7.175578703703704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9919.52</v>
      </c>
      <c r="S7" s="36">
        <f>G7*15*86.4</f>
        <v>9299.5500000000011</v>
      </c>
      <c r="T7" s="34"/>
      <c r="U7" s="33"/>
      <c r="V7" s="35">
        <f>G7*16*86.4</f>
        <v>9919.52</v>
      </c>
      <c r="W7" s="36">
        <f>G7*15*86.4</f>
        <v>9299.5500000000011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30.12</v>
      </c>
      <c r="AH7" s="53">
        <f>I7+J7+K7+L7+M7+N7+O7+P7+Q7+R7+S7+T7+U7+V7+W7+X7+Y7+Z7+AA7+AB7+AC7+AD7+AE7+AF7</f>
        <v>38438.14</v>
      </c>
    </row>
    <row r="8" spans="1:34" ht="41.25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284.95999999999998</v>
      </c>
      <c r="G8" s="19">
        <f t="shared" ref="G8:G16" si="3">E8*F8</f>
        <v>271.54753086419748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351925.6</v>
      </c>
      <c r="R8" s="10"/>
      <c r="S8" s="16"/>
      <c r="T8" s="9">
        <f>G8*16*86.4</f>
        <v>375387.30666666664</v>
      </c>
      <c r="U8" s="16"/>
      <c r="V8" s="9">
        <f>G8*16*86.4</f>
        <v>375387.30666666664</v>
      </c>
      <c r="W8" s="8">
        <f>G8*15*86.4</f>
        <v>351925.6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1139.8399999999999</v>
      </c>
      <c r="AH8" s="54">
        <f>I8+J8+K8+L8+M8+N8+O8+P8+Q8+R8+S8+T8+U8+V8+W8+X8+Y8+Z8+AA8+AB8+AC8+AD8+AE8+AF8</f>
        <v>1454625.8133333335</v>
      </c>
    </row>
    <row r="9" spans="1:34" ht="41.25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41.25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41.25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171.3</v>
      </c>
      <c r="G11" s="19">
        <f t="shared" si="3"/>
        <v>186.50023148148151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257817.92000000004</v>
      </c>
      <c r="U11" s="16"/>
      <c r="V11" s="9">
        <f>G11*16*86.4</f>
        <v>257817.92000000004</v>
      </c>
      <c r="W11" s="8">
        <f>G11*15*86.4</f>
        <v>241704.30000000005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513.90000000000009</v>
      </c>
      <c r="AH11" s="54">
        <f t="shared" si="6"/>
        <v>757340.14000000013</v>
      </c>
    </row>
    <row r="12" spans="1:34" ht="41.25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37.83</v>
      </c>
      <c r="G12" s="19">
        <f t="shared" si="3"/>
        <v>36.049421296296295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49834.720000000001</v>
      </c>
      <c r="S12" s="16"/>
      <c r="T12" s="9">
        <f>G12*16*86.4</f>
        <v>49834.720000000001</v>
      </c>
      <c r="U12" s="16"/>
      <c r="V12" s="9">
        <f>G12*16*86.4</f>
        <v>49834.720000000001</v>
      </c>
      <c r="W12" s="16"/>
      <c r="X12" s="9">
        <f>G12*16*86.4</f>
        <v>49834.720000000001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151.32</v>
      </c>
      <c r="AH12" s="54">
        <f t="shared" si="6"/>
        <v>199338.88</v>
      </c>
    </row>
    <row r="13" spans="1:34" ht="41.25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2</v>
      </c>
      <c r="G13" s="19">
        <f t="shared" si="3"/>
        <v>2.1774691358024691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3010.1333333333337</v>
      </c>
      <c r="S13" s="8">
        <f>G13*15*86.4</f>
        <v>2822.0000000000005</v>
      </c>
      <c r="T13" s="10"/>
      <c r="U13" s="8">
        <f>G13*15*86.4</f>
        <v>2822.0000000000005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6</v>
      </c>
      <c r="AH13" s="54">
        <f t="shared" si="6"/>
        <v>8654.133333333335</v>
      </c>
    </row>
    <row r="14" spans="1:34" ht="41.25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41.25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88.54</v>
      </c>
      <c r="G15" s="19">
        <f t="shared" si="3"/>
        <v>96.396558641975318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124929.94000000002</v>
      </c>
      <c r="R15" s="10"/>
      <c r="S15" s="8">
        <f>G15*15*86.4</f>
        <v>124929.94000000002</v>
      </c>
      <c r="T15" s="10"/>
      <c r="U15" s="8">
        <f>G15*15*86.4</f>
        <v>124929.94000000002</v>
      </c>
      <c r="V15" s="10"/>
      <c r="W15" s="8">
        <f>G15*15*86.4</f>
        <v>124929.94000000002</v>
      </c>
      <c r="X15" s="10"/>
      <c r="Y15" s="8">
        <f>G15*15*86.4</f>
        <v>124929.94000000002</v>
      </c>
      <c r="Z15" s="10"/>
      <c r="AA15" s="8">
        <f>G15*15*86.4</f>
        <v>124929.94000000002</v>
      </c>
      <c r="AB15" s="5"/>
      <c r="AC15" s="4"/>
      <c r="AD15" s="5"/>
      <c r="AE15" s="4"/>
      <c r="AF15" s="2"/>
      <c r="AG15" s="17">
        <f t="shared" si="5"/>
        <v>531.24</v>
      </c>
      <c r="AH15" s="54">
        <f t="shared" si="6"/>
        <v>749579.64000000013</v>
      </c>
    </row>
    <row r="16" spans="1:34" ht="41.25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0.71</v>
      </c>
      <c r="G16" s="42">
        <f t="shared" si="3"/>
        <v>0.77300154320987646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1001.81</v>
      </c>
      <c r="T16" s="45"/>
      <c r="U16" s="47">
        <f>G16*15*86.4</f>
        <v>1001.81</v>
      </c>
      <c r="V16" s="45"/>
      <c r="W16" s="47">
        <f>G16*15*86.4</f>
        <v>1001.81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2.13</v>
      </c>
      <c r="AH16" s="55">
        <f t="shared" si="6"/>
        <v>3005.43</v>
      </c>
    </row>
    <row r="17" spans="1:34" ht="41.25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476855.54</v>
      </c>
      <c r="R17" s="56">
        <f t="shared" si="7"/>
        <v>62764.373333333337</v>
      </c>
      <c r="S17" s="57">
        <f t="shared" si="7"/>
        <v>138053.30000000002</v>
      </c>
      <c r="T17" s="56">
        <f t="shared" si="7"/>
        <v>683039.94666666666</v>
      </c>
      <c r="U17" s="57">
        <f t="shared" si="7"/>
        <v>128753.75000000001</v>
      </c>
      <c r="V17" s="56">
        <f t="shared" si="7"/>
        <v>692959.46666666667</v>
      </c>
      <c r="W17" s="57">
        <f t="shared" si="7"/>
        <v>728861.20000000007</v>
      </c>
      <c r="X17" s="56">
        <f t="shared" si="7"/>
        <v>49834.720000000001</v>
      </c>
      <c r="Y17" s="57">
        <f t="shared" si="7"/>
        <v>124929.94000000002</v>
      </c>
      <c r="Z17" s="56">
        <f t="shared" si="7"/>
        <v>0</v>
      </c>
      <c r="AA17" s="57">
        <f t="shared" si="7"/>
        <v>124929.94000000002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2374.5500000000002</v>
      </c>
      <c r="AH17" s="56">
        <f>I17+J17+K17+L17+M17+N17+O17+P17+Q17+R17+S17+T17+U17+V17+W17+X17+Y17+Z17+AA17+AB17+AC17+AD17+AE17+AF17</f>
        <v>3210982.1766666672</v>
      </c>
    </row>
    <row r="18" spans="1:34" ht="41.25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1.25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41.25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1.25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1.25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1.25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834458.60128969036</v>
      </c>
      <c r="R23" s="7">
        <f t="shared" si="20"/>
        <v>109832.57357680543</v>
      </c>
      <c r="S23" s="6">
        <f t="shared" si="20"/>
        <v>241582.10182779052</v>
      </c>
      <c r="T23" s="7">
        <f t="shared" si="20"/>
        <v>1195264.6256777293</v>
      </c>
      <c r="U23" s="6">
        <f t="shared" si="20"/>
        <v>225308.64197530868</v>
      </c>
      <c r="V23" s="7">
        <f t="shared" si="20"/>
        <v>1212622.9828537097</v>
      </c>
      <c r="W23" s="6">
        <f t="shared" si="20"/>
        <v>1275448.1105248884</v>
      </c>
      <c r="X23" s="7">
        <f t="shared" si="20"/>
        <v>87206.726688890645</v>
      </c>
      <c r="Y23" s="6">
        <f t="shared" si="20"/>
        <v>218617.28395061733</v>
      </c>
      <c r="Z23" s="7">
        <f t="shared" si="20"/>
        <v>0</v>
      </c>
      <c r="AA23" s="6">
        <f t="shared" si="20"/>
        <v>218617.28395061733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5618958.9323160481</v>
      </c>
    </row>
    <row r="24" spans="1:34" ht="41.25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0.64387237753834137</v>
      </c>
      <c r="R24" s="40">
        <f t="shared" si="21"/>
        <v>8.4747356154942458E-2</v>
      </c>
      <c r="S24" s="62">
        <f t="shared" si="21"/>
        <v>0.1864059427683569</v>
      </c>
      <c r="T24" s="40">
        <f t="shared" si="21"/>
        <v>0.92227208771429725</v>
      </c>
      <c r="U24" s="62">
        <f t="shared" si="21"/>
        <v>0.1738492607834172</v>
      </c>
      <c r="V24" s="40">
        <f t="shared" si="21"/>
        <v>0.93566588183156618</v>
      </c>
      <c r="W24" s="62">
        <f t="shared" si="21"/>
        <v>0.9841420605901916</v>
      </c>
      <c r="X24" s="40">
        <f t="shared" si="21"/>
        <v>6.7289140963650185E-2</v>
      </c>
      <c r="Y24" s="62">
        <f t="shared" si="21"/>
        <v>0.168686175887822</v>
      </c>
      <c r="Z24" s="40">
        <f t="shared" si="21"/>
        <v>0</v>
      </c>
      <c r="AA24" s="62">
        <f t="shared" si="21"/>
        <v>0.168686175887822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B1A6-0B29-49CF-B7D5-060C260D9DE6}">
  <sheetPr>
    <tabColor rgb="FF00B050"/>
    <pageSetUpPr fitToPage="1"/>
  </sheetPr>
  <dimension ref="A1:AH26"/>
  <sheetViews>
    <sheetView view="pageBreakPreview" zoomScale="60" zoomScaleNormal="90" workbookViewId="0">
      <selection activeCell="J20" sqref="J20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6" width="6.42578125" style="1" customWidth="1"/>
    <col min="17" max="27" width="15.5703125" style="1" customWidth="1"/>
    <col min="28" max="32" width="6.42578125" style="1" customWidth="1"/>
    <col min="33" max="33" width="11.28515625" style="3" customWidth="1"/>
    <col min="34" max="34" width="20" style="3" customWidth="1"/>
    <col min="35" max="16384" width="9.140625" style="1"/>
  </cols>
  <sheetData>
    <row r="1" spans="1:34" ht="21.75" customHeight="1" x14ac:dyDescent="0.35">
      <c r="A1" s="71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.75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5.41</v>
      </c>
      <c r="G7" s="32">
        <f>E7*F7</f>
        <v>5.1553626543209878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7126.7733333333344</v>
      </c>
      <c r="S7" s="36">
        <f>G7*15*86.4</f>
        <v>6681.3500000000013</v>
      </c>
      <c r="T7" s="34"/>
      <c r="U7" s="33"/>
      <c r="V7" s="35">
        <f>G7*16*86.4</f>
        <v>7126.7733333333344</v>
      </c>
      <c r="W7" s="36">
        <f>G7*15*86.4</f>
        <v>6681.3500000000013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21.64</v>
      </c>
      <c r="AH7" s="53">
        <f>I7+J7+K7+L7+M7+N7+O7+P7+Q7+R7+S7+T7+U7+V7+W7+X7+Y7+Z7+AA7+AB7+AC7+AD7+AE7+AF7</f>
        <v>27616.246666666673</v>
      </c>
    </row>
    <row r="8" spans="1:34" ht="36.75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156.57</v>
      </c>
      <c r="G8" s="19">
        <f t="shared" ref="G8:G16" si="3">E8*F8</f>
        <v>149.20057870370368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193363.94999999998</v>
      </c>
      <c r="R8" s="10"/>
      <c r="S8" s="16"/>
      <c r="T8" s="9">
        <f>G8*16*86.4</f>
        <v>206254.87999999998</v>
      </c>
      <c r="U8" s="16"/>
      <c r="V8" s="9">
        <f>G8*16*86.4</f>
        <v>206254.87999999998</v>
      </c>
      <c r="W8" s="8">
        <f>G8*15*86.4</f>
        <v>193363.94999999998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626.28</v>
      </c>
      <c r="AH8" s="54">
        <f>I8+J8+K8+L8+M8+N8+O8+P8+Q8+R8+S8+T8+U8+V8+W8+X8+Y8+Z8+AA8+AB8+AC8+AD8+AE8+AF8</f>
        <v>799237.65999999992</v>
      </c>
    </row>
    <row r="9" spans="1:34" ht="36.75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36.75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36.75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91.64</v>
      </c>
      <c r="G11" s="19">
        <f t="shared" si="3"/>
        <v>99.771635802469135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137924.30933333334</v>
      </c>
      <c r="U11" s="16"/>
      <c r="V11" s="9">
        <f>G11*16*86.4</f>
        <v>137924.30933333334</v>
      </c>
      <c r="W11" s="8">
        <f>G11*15*86.4</f>
        <v>129304.04000000001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274.92</v>
      </c>
      <c r="AH11" s="54">
        <f t="shared" si="6"/>
        <v>405152.65866666671</v>
      </c>
    </row>
    <row r="12" spans="1:34" ht="36.75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84.09</v>
      </c>
      <c r="G12" s="19">
        <f t="shared" si="3"/>
        <v>80.132060185185182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110774.56</v>
      </c>
      <c r="S12" s="16"/>
      <c r="T12" s="9">
        <f>G12*16*86.4</f>
        <v>110774.56</v>
      </c>
      <c r="U12" s="16"/>
      <c r="V12" s="9">
        <f>G12*16*86.4</f>
        <v>110774.56</v>
      </c>
      <c r="W12" s="16"/>
      <c r="X12" s="9">
        <f>G12*16*86.4</f>
        <v>110774.56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336.36</v>
      </c>
      <c r="AH12" s="54">
        <f t="shared" si="6"/>
        <v>443098.24</v>
      </c>
    </row>
    <row r="13" spans="1:34" ht="36.75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7.92</v>
      </c>
      <c r="G13" s="19">
        <f t="shared" si="3"/>
        <v>8.6227777777777774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11920.128000000001</v>
      </c>
      <c r="S13" s="8">
        <f>G13*15*86.4</f>
        <v>11175.12</v>
      </c>
      <c r="T13" s="10"/>
      <c r="U13" s="8">
        <f>G13*15*86.4</f>
        <v>11175.12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23.759999999999998</v>
      </c>
      <c r="AH13" s="54">
        <f t="shared" si="6"/>
        <v>34270.368000000002</v>
      </c>
    </row>
    <row r="14" spans="1:34" ht="36.75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36.75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130.25</v>
      </c>
      <c r="G15" s="19">
        <f t="shared" si="3"/>
        <v>141.8076774691358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183782.75</v>
      </c>
      <c r="R15" s="10"/>
      <c r="S15" s="8">
        <f>G15*15*86.4</f>
        <v>183782.75</v>
      </c>
      <c r="T15" s="10"/>
      <c r="U15" s="8">
        <f>G15*15*86.4</f>
        <v>183782.75</v>
      </c>
      <c r="V15" s="10"/>
      <c r="W15" s="8">
        <f>G15*15*86.4</f>
        <v>183782.75</v>
      </c>
      <c r="X15" s="10"/>
      <c r="Y15" s="8">
        <f>G15*15*86.4</f>
        <v>183782.75</v>
      </c>
      <c r="Z15" s="10"/>
      <c r="AA15" s="8">
        <f>G15*15*86.4</f>
        <v>183782.75</v>
      </c>
      <c r="AB15" s="5"/>
      <c r="AC15" s="4"/>
      <c r="AD15" s="5"/>
      <c r="AE15" s="4"/>
      <c r="AF15" s="2"/>
      <c r="AG15" s="17">
        <f t="shared" si="5"/>
        <v>781.5</v>
      </c>
      <c r="AH15" s="54">
        <f t="shared" si="6"/>
        <v>1102696.5</v>
      </c>
    </row>
    <row r="16" spans="1:34" ht="36.75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8.35</v>
      </c>
      <c r="G16" s="42">
        <f t="shared" si="3"/>
        <v>9.0909336419753082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11781.85</v>
      </c>
      <c r="T16" s="45"/>
      <c r="U16" s="47">
        <f>G16*15*86.4</f>
        <v>11781.85</v>
      </c>
      <c r="V16" s="45"/>
      <c r="W16" s="47">
        <f>G16*15*86.4</f>
        <v>11781.85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25.049999999999997</v>
      </c>
      <c r="AH16" s="55">
        <f t="shared" si="6"/>
        <v>35345.550000000003</v>
      </c>
    </row>
    <row r="17" spans="1:34" ht="36.75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377146.69999999995</v>
      </c>
      <c r="R17" s="56">
        <f t="shared" si="7"/>
        <v>129821.46133333333</v>
      </c>
      <c r="S17" s="57">
        <f t="shared" si="7"/>
        <v>213421.07</v>
      </c>
      <c r="T17" s="56">
        <f t="shared" si="7"/>
        <v>454953.74933333328</v>
      </c>
      <c r="U17" s="57">
        <f t="shared" si="7"/>
        <v>206739.72</v>
      </c>
      <c r="V17" s="56">
        <f t="shared" si="7"/>
        <v>462080.52266666666</v>
      </c>
      <c r="W17" s="57">
        <f t="shared" si="7"/>
        <v>524913.93999999994</v>
      </c>
      <c r="X17" s="56">
        <f t="shared" si="7"/>
        <v>110774.56</v>
      </c>
      <c r="Y17" s="57">
        <f t="shared" si="7"/>
        <v>183782.75</v>
      </c>
      <c r="Z17" s="56">
        <f t="shared" si="7"/>
        <v>0</v>
      </c>
      <c r="AA17" s="57">
        <f t="shared" si="7"/>
        <v>183782.75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2089.5100000000002</v>
      </c>
      <c r="AH17" s="56">
        <f>I17+J17+K17+L17+M17+N17+O17+P17+Q17+R17+S17+T17+U17+V17+W17+X17+Y17+Z17+AA17+AB17+AC17+AD17+AE17+AF17</f>
        <v>2847417.2233333332</v>
      </c>
    </row>
    <row r="18" spans="1:34" ht="36.75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6.75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36.75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6.75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6.75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6.75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659976.20110069914</v>
      </c>
      <c r="R23" s="7">
        <f t="shared" si="20"/>
        <v>227177.05039475259</v>
      </c>
      <c r="S23" s="6">
        <f t="shared" si="20"/>
        <v>373469.59953102173</v>
      </c>
      <c r="T23" s="7">
        <f t="shared" si="20"/>
        <v>796132.2402172233</v>
      </c>
      <c r="U23" s="6">
        <f t="shared" si="20"/>
        <v>361777.77777777781</v>
      </c>
      <c r="V23" s="7">
        <f t="shared" si="20"/>
        <v>808603.51675401686</v>
      </c>
      <c r="W23" s="6">
        <f t="shared" si="20"/>
        <v>918556.91174283193</v>
      </c>
      <c r="X23" s="7">
        <f t="shared" si="20"/>
        <v>193846.51459869984</v>
      </c>
      <c r="Y23" s="6">
        <f t="shared" si="20"/>
        <v>321604.938271605</v>
      </c>
      <c r="Z23" s="7">
        <f t="shared" si="20"/>
        <v>0</v>
      </c>
      <c r="AA23" s="6">
        <f t="shared" si="20"/>
        <v>321604.938271605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4982749.6886602342</v>
      </c>
    </row>
    <row r="24" spans="1:34" ht="36.75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0.50924089591103328</v>
      </c>
      <c r="R24" s="40">
        <f t="shared" si="21"/>
        <v>0.17529093394656836</v>
      </c>
      <c r="S24" s="62">
        <f t="shared" si="21"/>
        <v>0.28817098729245505</v>
      </c>
      <c r="T24" s="40">
        <f t="shared" si="21"/>
        <v>0.61429956806884511</v>
      </c>
      <c r="U24" s="62">
        <f t="shared" si="21"/>
        <v>0.27914951989026066</v>
      </c>
      <c r="V24" s="40">
        <f t="shared" si="21"/>
        <v>0.62392246663118589</v>
      </c>
      <c r="W24" s="62">
        <f t="shared" si="21"/>
        <v>0.7087630491842839</v>
      </c>
      <c r="X24" s="40">
        <f t="shared" si="21"/>
        <v>0.14957292793109556</v>
      </c>
      <c r="Y24" s="62">
        <f t="shared" si="21"/>
        <v>0.24815195854290509</v>
      </c>
      <c r="Z24" s="40">
        <f t="shared" si="21"/>
        <v>0</v>
      </c>
      <c r="AA24" s="62">
        <f t="shared" si="21"/>
        <v>0.24815195854290509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BFBC-E6CE-4D8E-A9DF-E1685097B17E}">
  <sheetPr>
    <tabColor rgb="FF00B050"/>
    <pageSetUpPr fitToPage="1"/>
  </sheetPr>
  <dimension ref="A1:AH26"/>
  <sheetViews>
    <sheetView view="pageBreakPreview" zoomScale="60" zoomScaleNormal="90" workbookViewId="0">
      <selection activeCell="P19" sqref="P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6" width="6.42578125" style="1" customWidth="1"/>
    <col min="17" max="27" width="15.42578125" style="1" customWidth="1"/>
    <col min="28" max="32" width="6.42578125" style="1" customWidth="1"/>
    <col min="33" max="33" width="11.28515625" style="3" customWidth="1"/>
    <col min="34" max="34" width="17.140625" style="3" customWidth="1"/>
    <col min="35" max="16384" width="9.140625" style="1"/>
  </cols>
  <sheetData>
    <row r="1" spans="1:34" ht="21.75" customHeight="1" x14ac:dyDescent="0.35">
      <c r="A1" s="71" t="s">
        <v>50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0.2</v>
      </c>
      <c r="G7" s="32">
        <f>E7*F7</f>
        <v>0.19058641975308643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263.4666666666667</v>
      </c>
      <c r="S7" s="36">
        <f>G7*15*86.4</f>
        <v>247.00000000000006</v>
      </c>
      <c r="T7" s="34"/>
      <c r="U7" s="33"/>
      <c r="V7" s="35">
        <f>G7*16*86.4</f>
        <v>263.4666666666667</v>
      </c>
      <c r="W7" s="36">
        <f>G7*15*86.4</f>
        <v>247.00000000000006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0.8</v>
      </c>
      <c r="AH7" s="53">
        <f>I7+J7+K7+L7+M7+N7+O7+P7+Q7+R7+S7+T7+U7+V7+W7+X7+Y7+Z7+AA7+AB7+AC7+AD7+AE7+AF7</f>
        <v>1020.9333333333334</v>
      </c>
    </row>
    <row r="8" spans="1:34" ht="36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207.7</v>
      </c>
      <c r="G8" s="19">
        <f t="shared" ref="G8:G16" si="3">E8*F8</f>
        <v>197.92399691358023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256509.5</v>
      </c>
      <c r="R8" s="10"/>
      <c r="S8" s="16"/>
      <c r="T8" s="9">
        <f>G8*16*86.4</f>
        <v>273610.1333333333</v>
      </c>
      <c r="U8" s="16"/>
      <c r="V8" s="9">
        <f>G8*16*86.4</f>
        <v>273610.1333333333</v>
      </c>
      <c r="W8" s="8">
        <f>G8*15*86.4</f>
        <v>256509.5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830.8</v>
      </c>
      <c r="AH8" s="54">
        <f>I8+J8+K8+L8+M8+N8+O8+P8+Q8+R8+S8+T8+U8+V8+W8+X8+Y8+Z8+AA8+AB8+AC8+AD8+AE8+AF8</f>
        <v>1060239.2666666666</v>
      </c>
    </row>
    <row r="9" spans="1:34" ht="36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36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36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192.86</v>
      </c>
      <c r="G11" s="19">
        <f t="shared" si="3"/>
        <v>209.97334876543212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290267.15733333339</v>
      </c>
      <c r="U11" s="16"/>
      <c r="V11" s="9">
        <f>G11*16*86.4</f>
        <v>290267.15733333339</v>
      </c>
      <c r="W11" s="8">
        <f>G11*15*86.4</f>
        <v>272125.46000000002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578.58000000000004</v>
      </c>
      <c r="AH11" s="54">
        <f t="shared" si="6"/>
        <v>852659.77466666675</v>
      </c>
    </row>
    <row r="12" spans="1:34" ht="36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75.45</v>
      </c>
      <c r="G12" s="19">
        <f t="shared" si="3"/>
        <v>71.898726851851848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99392.8</v>
      </c>
      <c r="S12" s="16"/>
      <c r="T12" s="9">
        <f>G12*16*86.4</f>
        <v>99392.8</v>
      </c>
      <c r="U12" s="16"/>
      <c r="V12" s="9">
        <f>G12*16*86.4</f>
        <v>99392.8</v>
      </c>
      <c r="W12" s="16"/>
      <c r="X12" s="9">
        <f>G12*16*86.4</f>
        <v>99392.8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301.8</v>
      </c>
      <c r="AH12" s="54">
        <f t="shared" si="6"/>
        <v>397571.2</v>
      </c>
    </row>
    <row r="13" spans="1:34" ht="36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6.95</v>
      </c>
      <c r="G13" s="19">
        <f t="shared" si="3"/>
        <v>7.56670524691358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10460.213333333333</v>
      </c>
      <c r="S13" s="8">
        <f>G13*15*86.4</f>
        <v>9806.4500000000007</v>
      </c>
      <c r="T13" s="10"/>
      <c r="U13" s="8">
        <f>G13*15*86.4</f>
        <v>9806.4500000000007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20.85</v>
      </c>
      <c r="AH13" s="54">
        <f t="shared" si="6"/>
        <v>30073.113333333335</v>
      </c>
    </row>
    <row r="14" spans="1:34" ht="36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36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73.66</v>
      </c>
      <c r="G15" s="19">
        <f t="shared" si="3"/>
        <v>80.196188271604939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103934.26</v>
      </c>
      <c r="R15" s="10"/>
      <c r="S15" s="8">
        <f>G15*15*86.4</f>
        <v>103934.26</v>
      </c>
      <c r="T15" s="10"/>
      <c r="U15" s="8">
        <f>G15*15*86.4</f>
        <v>103934.26</v>
      </c>
      <c r="V15" s="10"/>
      <c r="W15" s="8">
        <f>G15*15*86.4</f>
        <v>103934.26</v>
      </c>
      <c r="X15" s="10"/>
      <c r="Y15" s="8">
        <f>G15*15*86.4</f>
        <v>103934.26</v>
      </c>
      <c r="Z15" s="10"/>
      <c r="AA15" s="8">
        <f>G15*15*86.4</f>
        <v>103934.26</v>
      </c>
      <c r="AB15" s="5"/>
      <c r="AC15" s="4"/>
      <c r="AD15" s="5"/>
      <c r="AE15" s="4"/>
      <c r="AF15" s="2"/>
      <c r="AG15" s="17">
        <f t="shared" si="5"/>
        <v>441.96</v>
      </c>
      <c r="AH15" s="54">
        <f t="shared" si="6"/>
        <v>623605.55999999994</v>
      </c>
    </row>
    <row r="16" spans="1:34" ht="36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1.75</v>
      </c>
      <c r="G16" s="42">
        <f t="shared" si="3"/>
        <v>1.9052854938271606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2469.2500000000005</v>
      </c>
      <c r="T16" s="45"/>
      <c r="U16" s="47">
        <f>G16*15*86.4</f>
        <v>2469.2500000000005</v>
      </c>
      <c r="V16" s="45"/>
      <c r="W16" s="47">
        <f>G16*15*86.4</f>
        <v>2469.2500000000005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5.25</v>
      </c>
      <c r="AH16" s="55">
        <f t="shared" si="6"/>
        <v>7407.7500000000018</v>
      </c>
    </row>
    <row r="17" spans="1:34" ht="36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360443.76</v>
      </c>
      <c r="R17" s="56">
        <f t="shared" si="7"/>
        <v>110116.48</v>
      </c>
      <c r="S17" s="57">
        <f t="shared" si="7"/>
        <v>116456.95999999999</v>
      </c>
      <c r="T17" s="56">
        <f t="shared" si="7"/>
        <v>663270.09066666674</v>
      </c>
      <c r="U17" s="57">
        <f t="shared" si="7"/>
        <v>116209.95999999999</v>
      </c>
      <c r="V17" s="56">
        <f t="shared" si="7"/>
        <v>663533.55733333342</v>
      </c>
      <c r="W17" s="57">
        <f t="shared" si="7"/>
        <v>635285.47</v>
      </c>
      <c r="X17" s="56">
        <f t="shared" si="7"/>
        <v>99392.8</v>
      </c>
      <c r="Y17" s="57">
        <f t="shared" si="7"/>
        <v>103934.26</v>
      </c>
      <c r="Z17" s="56">
        <f t="shared" si="7"/>
        <v>0</v>
      </c>
      <c r="AA17" s="57">
        <f t="shared" si="7"/>
        <v>103934.26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2180.0399999999995</v>
      </c>
      <c r="AH17" s="56">
        <f>I17+J17+K17+L17+M17+N17+O17+P17+Q17+R17+S17+T17+U17+V17+W17+X17+Y17+Z17+AA17+AB17+AC17+AD17+AE17+AF17</f>
        <v>2972577.5979999993</v>
      </c>
    </row>
    <row r="18" spans="1:34" ht="36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6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36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6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6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6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630747.40793238324</v>
      </c>
      <c r="R23" s="7">
        <f t="shared" si="20"/>
        <v>192694.92785958652</v>
      </c>
      <c r="S23" s="6">
        <f t="shared" si="20"/>
        <v>203790.25470072011</v>
      </c>
      <c r="T23" s="7">
        <f t="shared" si="20"/>
        <v>1160668.9777264472</v>
      </c>
      <c r="U23" s="6">
        <f t="shared" si="20"/>
        <v>203358.02469135803</v>
      </c>
      <c r="V23" s="7">
        <f t="shared" si="20"/>
        <v>1161130.0230697666</v>
      </c>
      <c r="W23" s="6">
        <f t="shared" si="20"/>
        <v>1111698.1564602638</v>
      </c>
      <c r="X23" s="7">
        <f t="shared" si="20"/>
        <v>173929.35576729578</v>
      </c>
      <c r="Y23" s="6">
        <f t="shared" si="20"/>
        <v>181876.54320987655</v>
      </c>
      <c r="Z23" s="7">
        <f t="shared" si="20"/>
        <v>0</v>
      </c>
      <c r="AA23" s="6">
        <f t="shared" si="20"/>
        <v>181876.54320987655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5201770.2146275751</v>
      </c>
    </row>
    <row r="24" spans="1:34" ht="36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0.48668781476264139</v>
      </c>
      <c r="R24" s="40">
        <f t="shared" si="21"/>
        <v>0.14868435791634763</v>
      </c>
      <c r="S24" s="62">
        <f t="shared" si="21"/>
        <v>0.15724556689870378</v>
      </c>
      <c r="T24" s="40">
        <f t="shared" si="21"/>
        <v>0.89557791491238203</v>
      </c>
      <c r="U24" s="62">
        <f t="shared" si="21"/>
        <v>0.15691205608901082</v>
      </c>
      <c r="V24" s="40">
        <f t="shared" si="21"/>
        <v>0.89593365977605444</v>
      </c>
      <c r="W24" s="62">
        <f t="shared" si="21"/>
        <v>0.85779178739217887</v>
      </c>
      <c r="X24" s="40">
        <f t="shared" si="21"/>
        <v>0.13420474982044428</v>
      </c>
      <c r="Y24" s="62">
        <f t="shared" si="21"/>
        <v>0.14033683889650969</v>
      </c>
      <c r="Z24" s="40">
        <f t="shared" si="21"/>
        <v>0</v>
      </c>
      <c r="AA24" s="62">
        <f t="shared" si="21"/>
        <v>0.14033683889650969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C95C-0D6D-43CA-A7C7-DB90A2E56DFE}">
  <sheetPr>
    <tabColor rgb="FF00B050"/>
    <pageSetUpPr fitToPage="1"/>
  </sheetPr>
  <dimension ref="A1:AH26"/>
  <sheetViews>
    <sheetView view="pageBreakPreview" zoomScale="60" zoomScaleNormal="90" workbookViewId="0">
      <selection activeCell="P23" sqref="P23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6" width="6.42578125" style="1" customWidth="1"/>
    <col min="17" max="17" width="13.28515625" style="1" customWidth="1"/>
    <col min="18" max="18" width="12.85546875" style="1" bestFit="1" customWidth="1"/>
    <col min="19" max="19" width="13.28515625" style="1" customWidth="1"/>
    <col min="20" max="20" width="12.85546875" style="1" bestFit="1" customWidth="1"/>
    <col min="21" max="21" width="12.28515625" style="1" customWidth="1"/>
    <col min="22" max="22" width="12.85546875" style="1" bestFit="1" customWidth="1"/>
    <col min="23" max="27" width="12.28515625" style="1" customWidth="1"/>
    <col min="28" max="32" width="6.425781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1.75" customHeight="1" x14ac:dyDescent="0.35">
      <c r="A1" s="71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4.5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0.9</v>
      </c>
      <c r="G7" s="32">
        <f>E7*F7</f>
        <v>0.85763888888888884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1185.5999999999999</v>
      </c>
      <c r="S7" s="36">
        <f>G7*15*86.4</f>
        <v>1111.5</v>
      </c>
      <c r="T7" s="34"/>
      <c r="U7" s="33"/>
      <c r="V7" s="35">
        <f>G7*16*86.4</f>
        <v>1185.5999999999999</v>
      </c>
      <c r="W7" s="36">
        <f>G7*15*86.4</f>
        <v>1111.5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3.6</v>
      </c>
      <c r="AH7" s="53">
        <f>I7+J7+K7+L7+M7+N7+O7+P7+Q7+R7+S7+T7+U7+V7+W7+X7+Y7+Z7+AA7+AB7+AC7+AD7+AE7+AF7</f>
        <v>4594.2</v>
      </c>
    </row>
    <row r="8" spans="1:34" ht="34.5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38.92</v>
      </c>
      <c r="G8" s="19">
        <f t="shared" ref="G8:G16" si="3">E8*F8</f>
        <v>37.088117283950616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48066.200000000004</v>
      </c>
      <c r="R8" s="10"/>
      <c r="S8" s="16"/>
      <c r="T8" s="9">
        <f>G8*16*86.4</f>
        <v>51270.613333333335</v>
      </c>
      <c r="U8" s="16"/>
      <c r="V8" s="9">
        <f>G8*16*86.4</f>
        <v>51270.613333333335</v>
      </c>
      <c r="W8" s="8">
        <f>G8*15*86.4</f>
        <v>48066.200000000004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155.68</v>
      </c>
      <c r="AH8" s="54">
        <f>I8+J8+K8+L8+M8+N8+O8+P8+Q8+R8+S8+T8+U8+V8+W8+X8+Y8+Z8+AA8+AB8+AC8+AD8+AE8+AF8</f>
        <v>198673.62666666668</v>
      </c>
    </row>
    <row r="9" spans="1:34" ht="34.5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34.5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34.5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13.93</v>
      </c>
      <c r="G11" s="19">
        <f t="shared" si="3"/>
        <v>15.166072530864197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20965.578666666668</v>
      </c>
      <c r="U11" s="16"/>
      <c r="V11" s="9">
        <f>G11*16*86.4</f>
        <v>20965.578666666668</v>
      </c>
      <c r="W11" s="8">
        <f>G11*15*86.4</f>
        <v>19655.23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41.79</v>
      </c>
      <c r="AH11" s="54">
        <f t="shared" si="6"/>
        <v>61586.387333333332</v>
      </c>
    </row>
    <row r="12" spans="1:34" ht="34.5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0.73</v>
      </c>
      <c r="G12" s="19">
        <f t="shared" si="3"/>
        <v>0.69564043209876536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961.65333333333331</v>
      </c>
      <c r="S12" s="16"/>
      <c r="T12" s="9">
        <f>G12*16*86.4</f>
        <v>961.65333333333331</v>
      </c>
      <c r="U12" s="16"/>
      <c r="V12" s="9">
        <f>G12*16*86.4</f>
        <v>961.65333333333331</v>
      </c>
      <c r="W12" s="16"/>
      <c r="X12" s="9">
        <f>G12*16*86.4</f>
        <v>961.65333333333331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2.92</v>
      </c>
      <c r="AH12" s="54">
        <f t="shared" si="6"/>
        <v>3846.6133333333332</v>
      </c>
    </row>
    <row r="13" spans="1:34" ht="34.5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8.31</v>
      </c>
      <c r="G13" s="19">
        <f t="shared" si="3"/>
        <v>9.0473842592592604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12507.104000000003</v>
      </c>
      <c r="S13" s="8">
        <f>G13*15*86.4</f>
        <v>11725.410000000002</v>
      </c>
      <c r="T13" s="10"/>
      <c r="U13" s="8">
        <f>G13*15*86.4</f>
        <v>11725.410000000002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24.93</v>
      </c>
      <c r="AH13" s="54">
        <f t="shared" si="6"/>
        <v>35957.924000000006</v>
      </c>
    </row>
    <row r="14" spans="1:34" ht="34.5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34.5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5.63</v>
      </c>
      <c r="G15" s="19">
        <f t="shared" si="3"/>
        <v>6.1295756172839502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7943.93</v>
      </c>
      <c r="R15" s="10"/>
      <c r="S15" s="8">
        <f>G15*15*86.4</f>
        <v>7943.93</v>
      </c>
      <c r="T15" s="10"/>
      <c r="U15" s="8">
        <f>G15*15*86.4</f>
        <v>7943.93</v>
      </c>
      <c r="V15" s="10"/>
      <c r="W15" s="8">
        <f>G15*15*86.4</f>
        <v>7943.93</v>
      </c>
      <c r="X15" s="10"/>
      <c r="Y15" s="8">
        <f>G15*15*86.4</f>
        <v>7943.93</v>
      </c>
      <c r="Z15" s="10"/>
      <c r="AA15" s="8">
        <f>G15*15*86.4</f>
        <v>7943.93</v>
      </c>
      <c r="AB15" s="5"/>
      <c r="AC15" s="4"/>
      <c r="AD15" s="5"/>
      <c r="AE15" s="4"/>
      <c r="AF15" s="2"/>
      <c r="AG15" s="17">
        <f t="shared" si="5"/>
        <v>33.78</v>
      </c>
      <c r="AH15" s="54">
        <f t="shared" si="6"/>
        <v>47663.58</v>
      </c>
    </row>
    <row r="16" spans="1:34" ht="34.5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0.6</v>
      </c>
      <c r="G16" s="42">
        <f t="shared" si="3"/>
        <v>0.65324074074074068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846.6</v>
      </c>
      <c r="T16" s="45"/>
      <c r="U16" s="47">
        <f>G16*15*86.4</f>
        <v>846.6</v>
      </c>
      <c r="V16" s="45"/>
      <c r="W16" s="47">
        <f>G16*15*86.4</f>
        <v>846.6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1.7999999999999998</v>
      </c>
      <c r="AH16" s="55">
        <f t="shared" si="6"/>
        <v>2539.8000000000002</v>
      </c>
    </row>
    <row r="17" spans="1:34" ht="34.5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56010.130000000005</v>
      </c>
      <c r="R17" s="56">
        <f t="shared" si="7"/>
        <v>14654.357333333337</v>
      </c>
      <c r="S17" s="57">
        <f t="shared" si="7"/>
        <v>21627.440000000002</v>
      </c>
      <c r="T17" s="56">
        <f t="shared" si="7"/>
        <v>73197.845333333345</v>
      </c>
      <c r="U17" s="57">
        <f t="shared" si="7"/>
        <v>20515.940000000002</v>
      </c>
      <c r="V17" s="56">
        <f t="shared" si="7"/>
        <v>74383.445333333337</v>
      </c>
      <c r="W17" s="57">
        <f t="shared" si="7"/>
        <v>77623.460000000021</v>
      </c>
      <c r="X17" s="56">
        <f t="shared" si="7"/>
        <v>961.65333333333331</v>
      </c>
      <c r="Y17" s="57">
        <f t="shared" si="7"/>
        <v>7943.93</v>
      </c>
      <c r="Z17" s="56">
        <f t="shared" si="7"/>
        <v>0</v>
      </c>
      <c r="AA17" s="57">
        <f t="shared" si="7"/>
        <v>7943.93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264.5</v>
      </c>
      <c r="AH17" s="56">
        <f>I17+J17+K17+L17+M17+N17+O17+P17+Q17+R17+S17+T17+U17+V17+W17+X17+Y17+Z17+AA17+AB17+AC17+AD17+AE17+AF17</f>
        <v>354862.13133333332</v>
      </c>
    </row>
    <row r="18" spans="1:34" ht="34.5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34.5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4.5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4.5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4.5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98013.19438975949</v>
      </c>
      <c r="R23" s="7">
        <f t="shared" si="20"/>
        <v>25643.939301140665</v>
      </c>
      <c r="S23" s="6">
        <f t="shared" si="20"/>
        <v>37846.269610030547</v>
      </c>
      <c r="T23" s="7">
        <f t="shared" si="20"/>
        <v>128090.30515671987</v>
      </c>
      <c r="U23" s="6">
        <f t="shared" si="20"/>
        <v>35901.234567901243</v>
      </c>
      <c r="V23" s="7">
        <f t="shared" si="20"/>
        <v>130165.00920165778</v>
      </c>
      <c r="W23" s="6">
        <f t="shared" si="20"/>
        <v>135834.77264176536</v>
      </c>
      <c r="X23" s="7">
        <f t="shared" si="20"/>
        <v>1682.8155031163144</v>
      </c>
      <c r="Y23" s="6">
        <f t="shared" si="20"/>
        <v>13901.234567901236</v>
      </c>
      <c r="Z23" s="7">
        <f t="shared" si="20"/>
        <v>0</v>
      </c>
      <c r="AA23" s="6">
        <f t="shared" si="20"/>
        <v>13901.234567901236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620980.0095078937</v>
      </c>
    </row>
    <row r="24" spans="1:34" ht="34.5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7.5627464806913181E-2</v>
      </c>
      <c r="R24" s="40">
        <f t="shared" si="21"/>
        <v>1.9786990201497427E-2</v>
      </c>
      <c r="S24" s="62">
        <f t="shared" si="21"/>
        <v>2.9202368526258137E-2</v>
      </c>
      <c r="T24" s="40">
        <f t="shared" si="21"/>
        <v>9.8835112003641881E-2</v>
      </c>
      <c r="U24" s="62">
        <f t="shared" si="21"/>
        <v>2.7701569882639849E-2</v>
      </c>
      <c r="V24" s="40">
        <f t="shared" si="21"/>
        <v>0.10043596389016804</v>
      </c>
      <c r="W24" s="62">
        <f t="shared" si="21"/>
        <v>0.10481078135938686</v>
      </c>
      <c r="X24" s="40">
        <f t="shared" si="21"/>
        <v>1.2984687524045637E-3</v>
      </c>
      <c r="Y24" s="62">
        <f t="shared" si="21"/>
        <v>1.0726261240664534E-2</v>
      </c>
      <c r="Z24" s="40">
        <f t="shared" si="21"/>
        <v>0</v>
      </c>
      <c r="AA24" s="62">
        <f t="shared" si="21"/>
        <v>1.0726261240664534E-2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5376-8357-449C-B3E0-619BFC914F01}">
  <sheetPr>
    <tabColor rgb="FF00B050"/>
    <pageSetUpPr fitToPage="1"/>
  </sheetPr>
  <dimension ref="A1:AH26"/>
  <sheetViews>
    <sheetView view="pageBreakPreview" zoomScale="60" zoomScaleNormal="90" workbookViewId="0">
      <selection activeCell="AA19" sqref="AA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6" width="6.42578125" style="1" customWidth="1"/>
    <col min="17" max="17" width="10.5703125" style="1" customWidth="1"/>
    <col min="18" max="19" width="6.42578125" style="1" customWidth="1"/>
    <col min="20" max="20" width="14.28515625" style="1" customWidth="1"/>
    <col min="21" max="21" width="6.42578125" style="1" customWidth="1"/>
    <col min="22" max="23" width="9.28515625" style="1" customWidth="1"/>
    <col min="24" max="32" width="6.425781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1.75" customHeight="1" x14ac:dyDescent="0.35">
      <c r="A1" s="71" t="s">
        <v>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2.75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/>
      <c r="G7" s="32">
        <f>E7*F7</f>
        <v>0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0</v>
      </c>
      <c r="S7" s="36">
        <f>G7*15*86.4</f>
        <v>0</v>
      </c>
      <c r="T7" s="34"/>
      <c r="U7" s="33"/>
      <c r="V7" s="35">
        <f>G7*16*86.4</f>
        <v>0</v>
      </c>
      <c r="W7" s="36">
        <f>G7*15*86.4</f>
        <v>0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0</v>
      </c>
      <c r="AH7" s="53">
        <f>I7+J7+K7+L7+M7+N7+O7+P7+Q7+R7+S7+T7+U7+V7+W7+X7+Y7+Z7+AA7+AB7+AC7+AD7+AE7+AF7</f>
        <v>0</v>
      </c>
    </row>
    <row r="8" spans="1:34" ht="42.75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0.43</v>
      </c>
      <c r="G8" s="19">
        <f t="shared" ref="G8:G16" si="3">E8*F8</f>
        <v>0.40976080246913577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531.04999999999995</v>
      </c>
      <c r="R8" s="10"/>
      <c r="S8" s="16"/>
      <c r="T8" s="9">
        <f>G8*16*86.4</f>
        <v>566.45333333333338</v>
      </c>
      <c r="U8" s="16"/>
      <c r="V8" s="9">
        <f>G8*16*86.4</f>
        <v>566.45333333333338</v>
      </c>
      <c r="W8" s="8">
        <f>G8*15*86.4</f>
        <v>531.04999999999995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1.72</v>
      </c>
      <c r="AH8" s="54">
        <f>I8+J8+K8+L8+M8+N8+O8+P8+Q8+R8+S8+T8+U8+V8+W8+X8+Y8+Z8+AA8+AB8+AC8+AD8+AE8+AF8</f>
        <v>2195.0066666666667</v>
      </c>
    </row>
    <row r="9" spans="1:34" ht="42.75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/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42.75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/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42.75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/>
      <c r="G11" s="19">
        <f t="shared" si="3"/>
        <v>0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0</v>
      </c>
      <c r="U11" s="16"/>
      <c r="V11" s="9">
        <f>G11*16*86.4</f>
        <v>0</v>
      </c>
      <c r="W11" s="8">
        <f>G11*15*86.4</f>
        <v>0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42.75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/>
      <c r="G12" s="19">
        <f t="shared" si="3"/>
        <v>0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0</v>
      </c>
      <c r="S12" s="16"/>
      <c r="T12" s="9">
        <f>G12*16*86.4</f>
        <v>0</v>
      </c>
      <c r="U12" s="16"/>
      <c r="V12" s="9">
        <f>G12*16*86.4</f>
        <v>0</v>
      </c>
      <c r="W12" s="16"/>
      <c r="X12" s="9">
        <f>G12*16*86.4</f>
        <v>0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0</v>
      </c>
      <c r="AH12" s="54">
        <f t="shared" si="6"/>
        <v>0</v>
      </c>
    </row>
    <row r="13" spans="1:34" ht="42.75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/>
      <c r="G13" s="19">
        <f t="shared" si="3"/>
        <v>0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0</v>
      </c>
      <c r="S13" s="8">
        <f>G13*15*86.4</f>
        <v>0</v>
      </c>
      <c r="T13" s="10"/>
      <c r="U13" s="8">
        <f>G13*15*86.4</f>
        <v>0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0</v>
      </c>
      <c r="AH13" s="54">
        <f t="shared" si="6"/>
        <v>0</v>
      </c>
    </row>
    <row r="14" spans="1:34" ht="42.75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/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42.75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/>
      <c r="G15" s="19">
        <f t="shared" si="3"/>
        <v>0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0"/>
      <c r="AA15" s="8">
        <f>G15*15*86.4</f>
        <v>0</v>
      </c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42.75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/>
      <c r="G16" s="42">
        <f t="shared" si="3"/>
        <v>0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0</v>
      </c>
      <c r="T16" s="45"/>
      <c r="U16" s="47">
        <f>G16*15*86.4</f>
        <v>0</v>
      </c>
      <c r="V16" s="45"/>
      <c r="W16" s="47">
        <f>G16*15*86.4</f>
        <v>0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0</v>
      </c>
      <c r="AH16" s="55">
        <f t="shared" si="6"/>
        <v>0</v>
      </c>
    </row>
    <row r="17" spans="1:34" ht="42.75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531.04999999999995</v>
      </c>
      <c r="R17" s="56">
        <f t="shared" si="7"/>
        <v>0</v>
      </c>
      <c r="S17" s="57">
        <f t="shared" si="7"/>
        <v>0</v>
      </c>
      <c r="T17" s="56">
        <f t="shared" si="7"/>
        <v>566.45333333333338</v>
      </c>
      <c r="U17" s="57">
        <f t="shared" si="7"/>
        <v>0</v>
      </c>
      <c r="V17" s="56">
        <f t="shared" si="7"/>
        <v>566.45333333333338</v>
      </c>
      <c r="W17" s="57">
        <f t="shared" si="7"/>
        <v>531.04999999999995</v>
      </c>
      <c r="X17" s="56">
        <f t="shared" si="7"/>
        <v>0</v>
      </c>
      <c r="Y17" s="57">
        <f t="shared" si="7"/>
        <v>0</v>
      </c>
      <c r="Z17" s="56">
        <f t="shared" si="7"/>
        <v>0</v>
      </c>
      <c r="AA17" s="57">
        <f t="shared" si="7"/>
        <v>0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1.72</v>
      </c>
      <c r="AH17" s="56">
        <f>I17+J17+K17+L17+M17+N17+O17+P17+Q17+R17+S17+T17+U17+V17+W17+X17+Y17+Z17+AA17+AB17+AC17+AD17+AE17+AF17</f>
        <v>2195.0066666666667</v>
      </c>
    </row>
    <row r="18" spans="1:34" ht="42.75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2.75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42.75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2.75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2.75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2.75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929.29452012844411</v>
      </c>
      <c r="R23" s="7">
        <f t="shared" si="20"/>
        <v>0</v>
      </c>
      <c r="S23" s="6">
        <f t="shared" si="20"/>
        <v>0</v>
      </c>
      <c r="T23" s="7">
        <f t="shared" si="20"/>
        <v>991.24748813700717</v>
      </c>
      <c r="U23" s="6">
        <f t="shared" si="20"/>
        <v>0</v>
      </c>
      <c r="V23" s="7">
        <f t="shared" si="20"/>
        <v>991.24748813700717</v>
      </c>
      <c r="W23" s="6">
        <f t="shared" si="20"/>
        <v>929.29452012844411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3841.0840165309028</v>
      </c>
    </row>
    <row r="24" spans="1:34" ht="42.75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7.1704824083984879E-4</v>
      </c>
      <c r="R24" s="40">
        <f t="shared" si="21"/>
        <v>0</v>
      </c>
      <c r="S24" s="62">
        <f t="shared" si="21"/>
        <v>0</v>
      </c>
      <c r="T24" s="40">
        <f t="shared" si="21"/>
        <v>7.6485145689583886E-4</v>
      </c>
      <c r="U24" s="62">
        <f t="shared" si="21"/>
        <v>0</v>
      </c>
      <c r="V24" s="40">
        <f t="shared" si="21"/>
        <v>7.6485145689583886E-4</v>
      </c>
      <c r="W24" s="62">
        <f t="shared" si="21"/>
        <v>7.1704824083984879E-4</v>
      </c>
      <c r="X24" s="40">
        <f t="shared" si="21"/>
        <v>0</v>
      </c>
      <c r="Y24" s="62">
        <f t="shared" si="21"/>
        <v>0</v>
      </c>
      <c r="Z24" s="40">
        <f t="shared" si="21"/>
        <v>0</v>
      </c>
      <c r="AA24" s="62">
        <f t="shared" si="21"/>
        <v>0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DCCFB-4E8C-423B-BBBA-CCF71593E0E7}">
  <sheetPr>
    <tabColor rgb="FF00B050"/>
    <pageSetUpPr fitToPage="1"/>
  </sheetPr>
  <dimension ref="A1:AH26"/>
  <sheetViews>
    <sheetView view="pageBreakPreview" zoomScale="60" zoomScaleNormal="90" workbookViewId="0">
      <selection activeCell="W19" sqref="W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42578125" style="3" customWidth="1"/>
    <col min="13" max="16" width="6.42578125" style="1" customWidth="1"/>
    <col min="17" max="17" width="11" style="1" customWidth="1"/>
    <col min="18" max="18" width="6.42578125" style="1" customWidth="1"/>
    <col min="19" max="27" width="11" style="1" customWidth="1"/>
    <col min="28" max="32" width="6.425781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1.75" customHeight="1" x14ac:dyDescent="0.35">
      <c r="A1" s="71" t="s">
        <v>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1.75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1.75" customHeight="1" thickBot="1" x14ac:dyDescent="0.3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46.5" customHeight="1" thickBot="1" x14ac:dyDescent="0.3">
      <c r="A4" s="63" t="s">
        <v>1</v>
      </c>
      <c r="B4" s="67" t="s">
        <v>2</v>
      </c>
      <c r="C4" s="67" t="s">
        <v>3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39</v>
      </c>
      <c r="I4" s="81" t="s">
        <v>41</v>
      </c>
      <c r="J4" s="82"/>
      <c r="K4" s="81" t="s">
        <v>40</v>
      </c>
      <c r="L4" s="83"/>
      <c r="M4" s="65" t="s">
        <v>4</v>
      </c>
      <c r="N4" s="66"/>
      <c r="O4" s="65" t="s">
        <v>5</v>
      </c>
      <c r="P4" s="66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42</v>
      </c>
      <c r="AD4" s="66"/>
      <c r="AE4" s="65" t="s">
        <v>12</v>
      </c>
      <c r="AF4" s="66"/>
      <c r="AG4" s="69" t="s">
        <v>43</v>
      </c>
      <c r="AH4" s="70"/>
    </row>
    <row r="5" spans="1:34" ht="38.25" customHeight="1" thickBot="1" x14ac:dyDescent="0.3">
      <c r="A5" s="64"/>
      <c r="B5" s="68"/>
      <c r="C5" s="68"/>
      <c r="D5" s="68"/>
      <c r="E5" s="68"/>
      <c r="F5" s="84"/>
      <c r="G5" s="68"/>
      <c r="H5" s="84"/>
      <c r="I5" s="24" t="s">
        <v>13</v>
      </c>
      <c r="J5" s="25" t="s">
        <v>14</v>
      </c>
      <c r="K5" s="24" t="s">
        <v>13</v>
      </c>
      <c r="L5" s="26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30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1" t="s">
        <v>44</v>
      </c>
      <c r="AH5" s="51" t="s">
        <v>45</v>
      </c>
    </row>
    <row r="6" spans="1:34" ht="16.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4.25" customHeight="1" x14ac:dyDescent="0.25">
      <c r="A7" s="41">
        <v>1</v>
      </c>
      <c r="B7" s="31" t="s">
        <v>16</v>
      </c>
      <c r="C7" s="32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32">
        <v>4</v>
      </c>
      <c r="I7" s="37"/>
      <c r="J7" s="38"/>
      <c r="K7" s="37"/>
      <c r="L7" s="38"/>
      <c r="M7" s="37"/>
      <c r="N7" s="38"/>
      <c r="O7" s="33"/>
      <c r="P7" s="34"/>
      <c r="Q7" s="33"/>
      <c r="R7" s="35">
        <f>G7*16*86.4</f>
        <v>0</v>
      </c>
      <c r="S7" s="36">
        <f>G7*15*86.4</f>
        <v>0</v>
      </c>
      <c r="T7" s="34"/>
      <c r="U7" s="33"/>
      <c r="V7" s="35">
        <f>G7*16*86.4</f>
        <v>0</v>
      </c>
      <c r="W7" s="36">
        <f>G7*15*86.4</f>
        <v>0</v>
      </c>
      <c r="X7" s="34"/>
      <c r="Y7" s="33"/>
      <c r="Z7" s="34"/>
      <c r="AA7" s="33"/>
      <c r="AB7" s="38"/>
      <c r="AC7" s="37"/>
      <c r="AD7" s="38"/>
      <c r="AE7" s="37"/>
      <c r="AF7" s="48"/>
      <c r="AG7" s="58">
        <f>F7*H7</f>
        <v>0</v>
      </c>
      <c r="AH7" s="53">
        <f>I7+J7+K7+L7+M7+N7+O7+P7+Q7+R7+S7+T7+U7+V7+W7+X7+Y7+Z7+AA7+AB7+AC7+AD7+AE7+AF7</f>
        <v>0</v>
      </c>
    </row>
    <row r="8" spans="1:34" ht="44.25" customHeight="1" x14ac:dyDescent="0.25">
      <c r="A8" s="29">
        <f>A7+1</f>
        <v>2</v>
      </c>
      <c r="B8" s="27" t="s">
        <v>17</v>
      </c>
      <c r="C8" s="19">
        <v>1235</v>
      </c>
      <c r="D8" s="19">
        <f t="shared" ref="D8:D16" si="1">C8/86.4</f>
        <v>14.293981481481481</v>
      </c>
      <c r="E8" s="19">
        <f t="shared" ref="E8:E16" si="2">D8/15</f>
        <v>0.95293209876543206</v>
      </c>
      <c r="F8" s="19">
        <v>2.75</v>
      </c>
      <c r="G8" s="19">
        <f t="shared" ref="G8:G16" si="3">E8*F8</f>
        <v>2.6205632716049383</v>
      </c>
      <c r="H8" s="19">
        <v>4</v>
      </c>
      <c r="I8" s="4"/>
      <c r="J8" s="5"/>
      <c r="K8" s="4"/>
      <c r="L8" s="5"/>
      <c r="M8" s="4"/>
      <c r="N8" s="5"/>
      <c r="O8" s="16"/>
      <c r="P8" s="10"/>
      <c r="Q8" s="8">
        <f>G8*15*86.4</f>
        <v>3396.2500000000005</v>
      </c>
      <c r="R8" s="10"/>
      <c r="S8" s="16"/>
      <c r="T8" s="9">
        <f>G8*16*86.4</f>
        <v>3622.666666666667</v>
      </c>
      <c r="U8" s="16"/>
      <c r="V8" s="9">
        <f>G8*16*86.4</f>
        <v>3622.666666666667</v>
      </c>
      <c r="W8" s="8">
        <f>G8*15*86.4</f>
        <v>3396.2500000000005</v>
      </c>
      <c r="X8" s="10"/>
      <c r="Y8" s="16"/>
      <c r="Z8" s="10"/>
      <c r="AA8" s="16"/>
      <c r="AB8" s="5"/>
      <c r="AC8" s="4"/>
      <c r="AD8" s="5"/>
      <c r="AE8" s="4"/>
      <c r="AF8" s="2"/>
      <c r="AG8" s="17">
        <f>F8*H8</f>
        <v>11</v>
      </c>
      <c r="AH8" s="54">
        <f>I8+J8+K8+L8+M8+N8+O8+P8+Q8+R8+S8+T8+U8+V8+W8+X8+Y8+Z8+AA8+AB8+AC8+AD8+AE8+AF8</f>
        <v>14037.833333333336</v>
      </c>
    </row>
    <row r="9" spans="1:34" ht="44.25" customHeight="1" x14ac:dyDescent="0.25">
      <c r="A9" s="29">
        <f t="shared" ref="A9:A24" si="4">A8+1</f>
        <v>3</v>
      </c>
      <c r="B9" s="27" t="s">
        <v>18</v>
      </c>
      <c r="C9" s="19">
        <v>1411</v>
      </c>
      <c r="D9" s="19">
        <f t="shared" si="1"/>
        <v>16.331018518518519</v>
      </c>
      <c r="E9" s="19">
        <f t="shared" si="2"/>
        <v>1.0887345679012346</v>
      </c>
      <c r="F9" s="19">
        <v>0</v>
      </c>
      <c r="G9" s="19">
        <f t="shared" si="3"/>
        <v>0</v>
      </c>
      <c r="H9" s="19">
        <v>2</v>
      </c>
      <c r="I9" s="4"/>
      <c r="J9" s="5"/>
      <c r="K9" s="4"/>
      <c r="L9" s="5"/>
      <c r="M9" s="4"/>
      <c r="N9" s="5"/>
      <c r="O9" s="16"/>
      <c r="P9" s="10"/>
      <c r="Q9" s="8">
        <f>G9*15*86.4</f>
        <v>0</v>
      </c>
      <c r="R9" s="10"/>
      <c r="S9" s="16"/>
      <c r="T9" s="10"/>
      <c r="U9" s="16"/>
      <c r="V9" s="10"/>
      <c r="W9" s="16"/>
      <c r="X9" s="10"/>
      <c r="Y9" s="16"/>
      <c r="Z9" s="10"/>
      <c r="AA9" s="8">
        <f>G9*15*86.4</f>
        <v>0</v>
      </c>
      <c r="AB9" s="5"/>
      <c r="AC9" s="4"/>
      <c r="AD9" s="5"/>
      <c r="AE9" s="4"/>
      <c r="AF9" s="2"/>
      <c r="AG9" s="17">
        <f t="shared" ref="AG9:AG15" si="5">F9*H9</f>
        <v>0</v>
      </c>
      <c r="AH9" s="54">
        <f t="shared" ref="AH9:AH16" si="6">I9+J9+K9+L9+M9+N9+O9+P9+Q9+R9+S9+T9+U9+V9+W9+X9+Y9+Z9+AA9+AB9+AC9+AD9+AE9+AF9</f>
        <v>0</v>
      </c>
    </row>
    <row r="10" spans="1:34" ht="44.25" customHeight="1" x14ac:dyDescent="0.25">
      <c r="A10" s="29">
        <f t="shared" si="4"/>
        <v>4</v>
      </c>
      <c r="B10" s="27" t="s">
        <v>19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8">
        <f>G10*15*86.4</f>
        <v>0</v>
      </c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16"/>
      <c r="AB10" s="5"/>
      <c r="AC10" s="4"/>
      <c r="AD10" s="5"/>
      <c r="AE10" s="4"/>
      <c r="AF10" s="2"/>
      <c r="AG10" s="17">
        <f t="shared" si="5"/>
        <v>0</v>
      </c>
      <c r="AH10" s="54">
        <f t="shared" si="6"/>
        <v>0</v>
      </c>
    </row>
    <row r="11" spans="1:34" ht="44.25" customHeight="1" x14ac:dyDescent="0.25">
      <c r="A11" s="29">
        <f t="shared" si="4"/>
        <v>5</v>
      </c>
      <c r="B11" s="27" t="s">
        <v>25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0.31</v>
      </c>
      <c r="G11" s="19">
        <f t="shared" si="3"/>
        <v>0.33750771604938273</v>
      </c>
      <c r="H11" s="19">
        <v>3</v>
      </c>
      <c r="I11" s="4"/>
      <c r="J11" s="5"/>
      <c r="K11" s="4"/>
      <c r="L11" s="5"/>
      <c r="M11" s="4"/>
      <c r="N11" s="5"/>
      <c r="O11" s="16"/>
      <c r="P11" s="10"/>
      <c r="Q11" s="16"/>
      <c r="R11" s="10"/>
      <c r="S11" s="16"/>
      <c r="T11" s="9">
        <f>G11*16*86.4</f>
        <v>466.57066666666674</v>
      </c>
      <c r="U11" s="16"/>
      <c r="V11" s="9">
        <f>G11*16*86.4</f>
        <v>466.57066666666674</v>
      </c>
      <c r="W11" s="8">
        <f>G11*15*86.4</f>
        <v>437.41</v>
      </c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0.92999999999999994</v>
      </c>
      <c r="AH11" s="54">
        <f t="shared" si="6"/>
        <v>1370.5513333333336</v>
      </c>
    </row>
    <row r="12" spans="1:34" ht="44.25" customHeight="1" x14ac:dyDescent="0.25">
      <c r="A12" s="29">
        <f t="shared" si="4"/>
        <v>6</v>
      </c>
      <c r="B12" s="27" t="s">
        <v>20</v>
      </c>
      <c r="C12" s="19">
        <v>1235</v>
      </c>
      <c r="D12" s="19">
        <f t="shared" si="1"/>
        <v>14.293981481481481</v>
      </c>
      <c r="E12" s="19">
        <f t="shared" si="2"/>
        <v>0.95293209876543206</v>
      </c>
      <c r="F12" s="19">
        <v>0</v>
      </c>
      <c r="G12" s="19">
        <f t="shared" si="3"/>
        <v>0</v>
      </c>
      <c r="H12" s="19">
        <v>4</v>
      </c>
      <c r="I12" s="4"/>
      <c r="J12" s="5"/>
      <c r="K12" s="4"/>
      <c r="L12" s="5"/>
      <c r="M12" s="4"/>
      <c r="N12" s="5"/>
      <c r="O12" s="16"/>
      <c r="P12" s="10"/>
      <c r="Q12" s="16"/>
      <c r="R12" s="9">
        <f>G12*16*86.4</f>
        <v>0</v>
      </c>
      <c r="S12" s="16"/>
      <c r="T12" s="9">
        <f>G12*16*86.4</f>
        <v>0</v>
      </c>
      <c r="U12" s="16"/>
      <c r="V12" s="9">
        <f>G12*16*86.4</f>
        <v>0</v>
      </c>
      <c r="W12" s="16"/>
      <c r="X12" s="9">
        <f>G12*16*86.4</f>
        <v>0</v>
      </c>
      <c r="Y12" s="16"/>
      <c r="Z12" s="10"/>
      <c r="AA12" s="16"/>
      <c r="AB12" s="5"/>
      <c r="AC12" s="4"/>
      <c r="AD12" s="5"/>
      <c r="AE12" s="4"/>
      <c r="AF12" s="2"/>
      <c r="AG12" s="17">
        <f t="shared" si="5"/>
        <v>0</v>
      </c>
      <c r="AH12" s="54">
        <f t="shared" si="6"/>
        <v>0</v>
      </c>
    </row>
    <row r="13" spans="1:34" ht="44.25" customHeight="1" x14ac:dyDescent="0.25">
      <c r="A13" s="29">
        <f t="shared" si="4"/>
        <v>7</v>
      </c>
      <c r="B13" s="27" t="s">
        <v>21</v>
      </c>
      <c r="C13" s="19">
        <v>1411</v>
      </c>
      <c r="D13" s="19">
        <f t="shared" si="1"/>
        <v>16.331018518518519</v>
      </c>
      <c r="E13" s="19">
        <f t="shared" si="2"/>
        <v>1.0887345679012346</v>
      </c>
      <c r="F13" s="19">
        <v>0</v>
      </c>
      <c r="G13" s="19">
        <f t="shared" si="3"/>
        <v>0</v>
      </c>
      <c r="H13" s="19">
        <v>3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0</v>
      </c>
      <c r="S13" s="8">
        <f>G13*15*86.4</f>
        <v>0</v>
      </c>
      <c r="T13" s="10"/>
      <c r="U13" s="8">
        <f>G13*15*86.4</f>
        <v>0</v>
      </c>
      <c r="V13" s="10"/>
      <c r="W13" s="16"/>
      <c r="X13" s="10"/>
      <c r="Y13" s="16"/>
      <c r="Z13" s="10"/>
      <c r="AA13" s="16"/>
      <c r="AB13" s="5"/>
      <c r="AC13" s="4"/>
      <c r="AD13" s="5"/>
      <c r="AE13" s="4"/>
      <c r="AF13" s="2"/>
      <c r="AG13" s="17">
        <f t="shared" si="5"/>
        <v>0</v>
      </c>
      <c r="AH13" s="54">
        <f t="shared" si="6"/>
        <v>0</v>
      </c>
    </row>
    <row r="14" spans="1:34" ht="44.25" customHeight="1" x14ac:dyDescent="0.25">
      <c r="A14" s="29">
        <f t="shared" si="4"/>
        <v>8</v>
      </c>
      <c r="B14" s="27" t="s">
        <v>22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/>
      <c r="I14" s="4"/>
      <c r="J14" s="5"/>
      <c r="K14" s="4"/>
      <c r="L14" s="5"/>
      <c r="M14" s="4"/>
      <c r="N14" s="5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44.25" customHeight="1" x14ac:dyDescent="0.25">
      <c r="A15" s="29">
        <f t="shared" si="4"/>
        <v>9</v>
      </c>
      <c r="B15" s="27" t="s">
        <v>23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0.68</v>
      </c>
      <c r="G15" s="19">
        <f t="shared" si="3"/>
        <v>0.74033950617283961</v>
      </c>
      <c r="H15" s="19">
        <v>6</v>
      </c>
      <c r="I15" s="4"/>
      <c r="J15" s="5"/>
      <c r="K15" s="4"/>
      <c r="L15" s="5"/>
      <c r="M15" s="4"/>
      <c r="N15" s="5"/>
      <c r="O15" s="16"/>
      <c r="P15" s="10"/>
      <c r="Q15" s="8">
        <f>G15*15*86.4</f>
        <v>959.48000000000025</v>
      </c>
      <c r="R15" s="10"/>
      <c r="S15" s="8">
        <f>G15*15*86.4</f>
        <v>959.48000000000025</v>
      </c>
      <c r="T15" s="10"/>
      <c r="U15" s="8">
        <f>G15*15*86.4</f>
        <v>959.48000000000025</v>
      </c>
      <c r="V15" s="10"/>
      <c r="W15" s="8">
        <f>G15*15*86.4</f>
        <v>959.48000000000025</v>
      </c>
      <c r="X15" s="10"/>
      <c r="Y15" s="8">
        <f>G15*15*86.4</f>
        <v>959.48000000000025</v>
      </c>
      <c r="Z15" s="10"/>
      <c r="AA15" s="8">
        <f>G15*15*86.4</f>
        <v>959.48000000000025</v>
      </c>
      <c r="AB15" s="5"/>
      <c r="AC15" s="4"/>
      <c r="AD15" s="5"/>
      <c r="AE15" s="4"/>
      <c r="AF15" s="2"/>
      <c r="AG15" s="17">
        <f t="shared" si="5"/>
        <v>4.08</v>
      </c>
      <c r="AH15" s="54">
        <f t="shared" si="6"/>
        <v>5756.8800000000019</v>
      </c>
    </row>
    <row r="16" spans="1:34" ht="44.25" customHeight="1" thickBot="1" x14ac:dyDescent="0.3">
      <c r="A16" s="29">
        <f t="shared" si="4"/>
        <v>10</v>
      </c>
      <c r="B16" s="28" t="s">
        <v>24</v>
      </c>
      <c r="C16" s="42">
        <v>1411</v>
      </c>
      <c r="D16" s="42">
        <f t="shared" si="1"/>
        <v>16.331018518518519</v>
      </c>
      <c r="E16" s="42">
        <f t="shared" si="2"/>
        <v>1.0887345679012346</v>
      </c>
      <c r="F16" s="42">
        <v>0</v>
      </c>
      <c r="G16" s="42">
        <f t="shared" si="3"/>
        <v>0</v>
      </c>
      <c r="H16" s="42">
        <v>3</v>
      </c>
      <c r="I16" s="43"/>
      <c r="J16" s="44"/>
      <c r="K16" s="43"/>
      <c r="L16" s="44"/>
      <c r="M16" s="43"/>
      <c r="N16" s="44"/>
      <c r="O16" s="46"/>
      <c r="P16" s="45"/>
      <c r="Q16" s="46"/>
      <c r="R16" s="45"/>
      <c r="S16" s="47">
        <f>G16*15*86.4</f>
        <v>0</v>
      </c>
      <c r="T16" s="45"/>
      <c r="U16" s="47">
        <f>G16*15*86.4</f>
        <v>0</v>
      </c>
      <c r="V16" s="45"/>
      <c r="W16" s="47">
        <f>G16*15*86.4</f>
        <v>0</v>
      </c>
      <c r="X16" s="45"/>
      <c r="Y16" s="46"/>
      <c r="Z16" s="45"/>
      <c r="AA16" s="46"/>
      <c r="AB16" s="44"/>
      <c r="AC16" s="43"/>
      <c r="AD16" s="44"/>
      <c r="AE16" s="43"/>
      <c r="AF16" s="49"/>
      <c r="AG16" s="59">
        <f>F16*H16</f>
        <v>0</v>
      </c>
      <c r="AH16" s="55">
        <f t="shared" si="6"/>
        <v>0</v>
      </c>
    </row>
    <row r="17" spans="1:34" ht="44.25" customHeight="1" x14ac:dyDescent="0.25">
      <c r="A17" s="29">
        <f t="shared" si="4"/>
        <v>11</v>
      </c>
      <c r="B17" s="85" t="s">
        <v>31</v>
      </c>
      <c r="C17" s="18"/>
      <c r="D17" s="18"/>
      <c r="E17" s="18"/>
      <c r="F17" s="18"/>
      <c r="G17" s="18"/>
      <c r="H17" s="50"/>
      <c r="I17" s="57">
        <f>I7+I8+I9+I10+I11+I12+I13+I14+I15+I16</f>
        <v>0</v>
      </c>
      <c r="J17" s="56">
        <f>J7+J8+J9+J10+J11+J12+J13+J14+J15+J16</f>
        <v>0</v>
      </c>
      <c r="K17" s="57">
        <f>K7+K8+K9+K10+K11+K12+K13+K14+K15+K16</f>
        <v>0</v>
      </c>
      <c r="L17" s="56">
        <f>L7+L8+L9+L10+L11+L12+L13+L14+L15+L16</f>
        <v>0</v>
      </c>
      <c r="M17" s="57">
        <f t="shared" ref="M17:AF17" si="7">M7+M8+M9+M10+M11+M12+M13+M14+M15+M16</f>
        <v>0</v>
      </c>
      <c r="N17" s="56">
        <f t="shared" si="7"/>
        <v>0</v>
      </c>
      <c r="O17" s="57">
        <f t="shared" si="7"/>
        <v>0</v>
      </c>
      <c r="P17" s="56">
        <f t="shared" si="7"/>
        <v>0</v>
      </c>
      <c r="Q17" s="57">
        <f t="shared" si="7"/>
        <v>4355.7300000000005</v>
      </c>
      <c r="R17" s="56">
        <f t="shared" si="7"/>
        <v>0</v>
      </c>
      <c r="S17" s="57">
        <f t="shared" si="7"/>
        <v>959.48000000000025</v>
      </c>
      <c r="T17" s="56">
        <f t="shared" si="7"/>
        <v>4089.2373333333335</v>
      </c>
      <c r="U17" s="57">
        <f t="shared" si="7"/>
        <v>959.48000000000025</v>
      </c>
      <c r="V17" s="56">
        <f t="shared" si="7"/>
        <v>4089.2373333333335</v>
      </c>
      <c r="W17" s="57">
        <f t="shared" si="7"/>
        <v>4793.1400000000003</v>
      </c>
      <c r="X17" s="56">
        <f t="shared" si="7"/>
        <v>0</v>
      </c>
      <c r="Y17" s="57">
        <f t="shared" si="7"/>
        <v>959.48000000000025</v>
      </c>
      <c r="Z17" s="56">
        <f t="shared" si="7"/>
        <v>0</v>
      </c>
      <c r="AA17" s="57">
        <f t="shared" si="7"/>
        <v>959.48000000000025</v>
      </c>
      <c r="AB17" s="56">
        <f t="shared" si="7"/>
        <v>0</v>
      </c>
      <c r="AC17" s="57">
        <f t="shared" si="7"/>
        <v>0</v>
      </c>
      <c r="AD17" s="56">
        <f t="shared" si="7"/>
        <v>0</v>
      </c>
      <c r="AE17" s="57">
        <f t="shared" si="7"/>
        <v>0</v>
      </c>
      <c r="AF17" s="56">
        <f t="shared" si="7"/>
        <v>0</v>
      </c>
      <c r="AG17" s="57">
        <f>AG7+AG8+AG9+AG10+AG11+AG12+AG13+AG14+AG15+AG16</f>
        <v>16.009999999999998</v>
      </c>
      <c r="AH17" s="56">
        <f>I17+J17+K17+L17+M17+N17+O17+P17+Q17+R17+S17+T17+U17+V17+W17+X17+Y17+Z17+AA17+AB17+AC17+AD17+AE17+AF17</f>
        <v>21165.264666666666</v>
      </c>
    </row>
    <row r="18" spans="1:34" ht="44.25" customHeight="1" x14ac:dyDescent="0.25">
      <c r="A18" s="29">
        <f t="shared" si="4"/>
        <v>12</v>
      </c>
      <c r="B18" s="27" t="s">
        <v>32</v>
      </c>
      <c r="C18" s="21"/>
      <c r="D18" s="21"/>
      <c r="E18" s="21"/>
      <c r="F18" s="21"/>
      <c r="G18" s="21"/>
      <c r="H18" s="2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4.25" customHeight="1" x14ac:dyDescent="0.25">
      <c r="A19" s="29">
        <f t="shared" si="4"/>
        <v>13</v>
      </c>
      <c r="B19" s="27" t="s">
        <v>33</v>
      </c>
      <c r="C19" s="20"/>
      <c r="D19" s="20"/>
      <c r="E19" s="20"/>
      <c r="F19" s="20"/>
      <c r="G19" s="23"/>
      <c r="H19" s="39"/>
      <c r="I19" s="60">
        <v>0.9</v>
      </c>
      <c r="J19" s="61">
        <f>I19</f>
        <v>0.9</v>
      </c>
      <c r="K19" s="60">
        <v>0.9</v>
      </c>
      <c r="L19" s="61">
        <f t="shared" si="8"/>
        <v>0.9</v>
      </c>
      <c r="M19" s="60">
        <v>0.9</v>
      </c>
      <c r="N19" s="61">
        <f t="shared" si="9"/>
        <v>0.9</v>
      </c>
      <c r="O19" s="60">
        <v>0.9</v>
      </c>
      <c r="P19" s="61">
        <f t="shared" si="10"/>
        <v>0.9</v>
      </c>
      <c r="Q19" s="60">
        <v>0.9</v>
      </c>
      <c r="R19" s="61">
        <f t="shared" si="11"/>
        <v>0.9</v>
      </c>
      <c r="S19" s="60">
        <v>0.9</v>
      </c>
      <c r="T19" s="61">
        <f t="shared" si="12"/>
        <v>0.9</v>
      </c>
      <c r="U19" s="60">
        <v>0.9</v>
      </c>
      <c r="V19" s="61">
        <f t="shared" si="13"/>
        <v>0.9</v>
      </c>
      <c r="W19" s="60">
        <v>0.9</v>
      </c>
      <c r="X19" s="61">
        <f t="shared" si="14"/>
        <v>0.9</v>
      </c>
      <c r="Y19" s="60">
        <v>0.9</v>
      </c>
      <c r="Z19" s="61">
        <f t="shared" si="15"/>
        <v>0.9</v>
      </c>
      <c r="AA19" s="60">
        <v>0.9</v>
      </c>
      <c r="AB19" s="61">
        <f t="shared" si="16"/>
        <v>0.9</v>
      </c>
      <c r="AC19" s="60">
        <v>0.9</v>
      </c>
      <c r="AD19" s="61">
        <f t="shared" si="17"/>
        <v>0.9</v>
      </c>
      <c r="AE19" s="60">
        <v>0.9</v>
      </c>
      <c r="AF19" s="61">
        <f t="shared" si="18"/>
        <v>0.9</v>
      </c>
      <c r="AG19" s="11"/>
      <c r="AH19" s="12"/>
    </row>
    <row r="20" spans="1:34" ht="44.25" customHeight="1" x14ac:dyDescent="0.25">
      <c r="A20" s="29">
        <f t="shared" si="4"/>
        <v>14</v>
      </c>
      <c r="B20" s="27" t="s">
        <v>34</v>
      </c>
      <c r="C20" s="21"/>
      <c r="D20" s="21"/>
      <c r="E20" s="21"/>
      <c r="F20" s="21"/>
      <c r="G20" s="21"/>
      <c r="H20" s="2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4.25" customHeight="1" x14ac:dyDescent="0.25">
      <c r="A21" s="29">
        <f t="shared" si="4"/>
        <v>15</v>
      </c>
      <c r="B21" s="27" t="s">
        <v>35</v>
      </c>
      <c r="C21" s="21"/>
      <c r="D21" s="21"/>
      <c r="E21" s="21"/>
      <c r="F21" s="21"/>
      <c r="G21" s="21"/>
      <c r="H21" s="2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4.25" customHeight="1" x14ac:dyDescent="0.25">
      <c r="A22" s="29">
        <f t="shared" si="4"/>
        <v>16</v>
      </c>
      <c r="B22" s="27" t="s">
        <v>36</v>
      </c>
      <c r="C22" s="21"/>
      <c r="D22" s="21"/>
      <c r="E22" s="21"/>
      <c r="F22" s="21"/>
      <c r="G22" s="21"/>
      <c r="H22" s="2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4.25" customHeight="1" x14ac:dyDescent="0.25">
      <c r="A23" s="29">
        <f t="shared" si="4"/>
        <v>17</v>
      </c>
      <c r="B23" s="27" t="s">
        <v>37</v>
      </c>
      <c r="C23" s="21"/>
      <c r="D23" s="21"/>
      <c r="E23" s="21"/>
      <c r="F23" s="21"/>
      <c r="G23" s="21"/>
      <c r="H23" s="2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7622.174974407435</v>
      </c>
      <c r="R23" s="7">
        <f t="shared" si="20"/>
        <v>0</v>
      </c>
      <c r="S23" s="6">
        <f t="shared" si="20"/>
        <v>1679.0123456790129</v>
      </c>
      <c r="T23" s="7">
        <f t="shared" si="20"/>
        <v>7155.8343759934451</v>
      </c>
      <c r="U23" s="6">
        <f t="shared" si="20"/>
        <v>1679.0123456790129</v>
      </c>
      <c r="V23" s="7">
        <f t="shared" si="20"/>
        <v>7155.8343759934451</v>
      </c>
      <c r="W23" s="6">
        <f t="shared" si="20"/>
        <v>8387.6070731728669</v>
      </c>
      <c r="X23" s="7">
        <f t="shared" si="20"/>
        <v>0</v>
      </c>
      <c r="Y23" s="6">
        <f t="shared" si="20"/>
        <v>1679.0123456790129</v>
      </c>
      <c r="Z23" s="7">
        <f t="shared" si="20"/>
        <v>0</v>
      </c>
      <c r="AA23" s="6">
        <f t="shared" si="20"/>
        <v>1679.0123456790129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37037.500182283242</v>
      </c>
    </row>
    <row r="24" spans="1:34" ht="44.25" customHeight="1" thickBot="1" x14ac:dyDescent="0.3">
      <c r="A24" s="29">
        <f t="shared" si="4"/>
        <v>18</v>
      </c>
      <c r="B24" s="28" t="s">
        <v>38</v>
      </c>
      <c r="C24" s="22"/>
      <c r="D24" s="22"/>
      <c r="E24" s="22"/>
      <c r="F24" s="22"/>
      <c r="G24" s="22"/>
      <c r="H24" s="22"/>
      <c r="I24" s="62">
        <f>I23/(15*86400)</f>
        <v>0</v>
      </c>
      <c r="J24" s="40">
        <f>J23/(15*86400)</f>
        <v>0</v>
      </c>
      <c r="K24" s="62">
        <f t="shared" ref="K24:AF24" si="21">K23/(15*86400)</f>
        <v>0</v>
      </c>
      <c r="L24" s="40">
        <f t="shared" si="21"/>
        <v>0</v>
      </c>
      <c r="M24" s="62">
        <f t="shared" si="21"/>
        <v>0</v>
      </c>
      <c r="N24" s="40">
        <f t="shared" si="21"/>
        <v>0</v>
      </c>
      <c r="O24" s="62">
        <f t="shared" si="21"/>
        <v>0</v>
      </c>
      <c r="P24" s="40">
        <f t="shared" si="21"/>
        <v>0</v>
      </c>
      <c r="Q24" s="62">
        <f t="shared" si="21"/>
        <v>5.8813078506230205E-3</v>
      </c>
      <c r="R24" s="40">
        <f t="shared" si="21"/>
        <v>0</v>
      </c>
      <c r="S24" s="62">
        <f t="shared" si="21"/>
        <v>1.2955342173449173E-3</v>
      </c>
      <c r="T24" s="40">
        <f t="shared" si="21"/>
        <v>5.521477141970251E-3</v>
      </c>
      <c r="U24" s="62">
        <f t="shared" si="21"/>
        <v>1.2955342173449173E-3</v>
      </c>
      <c r="V24" s="40">
        <f t="shared" si="21"/>
        <v>5.521477141970251E-3</v>
      </c>
      <c r="W24" s="62">
        <f t="shared" si="21"/>
        <v>6.4719190379420267E-3</v>
      </c>
      <c r="X24" s="40">
        <f t="shared" si="21"/>
        <v>0</v>
      </c>
      <c r="Y24" s="62">
        <f t="shared" si="21"/>
        <v>1.2955342173449173E-3</v>
      </c>
      <c r="Z24" s="40">
        <f t="shared" si="21"/>
        <v>0</v>
      </c>
      <c r="AA24" s="62">
        <f t="shared" si="21"/>
        <v>1.2955342173449173E-3</v>
      </c>
      <c r="AB24" s="40">
        <f t="shared" si="21"/>
        <v>0</v>
      </c>
      <c r="AC24" s="62">
        <f t="shared" si="21"/>
        <v>0</v>
      </c>
      <c r="AD24" s="40">
        <f t="shared" si="21"/>
        <v>0</v>
      </c>
      <c r="AE24" s="62">
        <f t="shared" si="21"/>
        <v>0</v>
      </c>
      <c r="AF24" s="40">
        <f t="shared" si="21"/>
        <v>0</v>
      </c>
      <c r="AG24" s="62"/>
      <c r="AH24" s="40"/>
    </row>
    <row r="25" spans="1:34" x14ac:dyDescent="0.25">
      <c r="AG25" s="52"/>
      <c r="AH25" s="52"/>
    </row>
    <row r="26" spans="1:34" x14ac:dyDescent="0.25">
      <c r="AG26" s="52"/>
      <c r="AH26" s="5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ტაშისკარის ს.ს.</vt:lpstr>
      <vt:lpstr>სკრა-ქარელი</vt:lpstr>
      <vt:lpstr>სალთვისი</vt:lpstr>
      <vt:lpstr>ზედა რუ</vt:lpstr>
      <vt:lpstr>ძლევიჯვრის არხის ს.ს.</vt:lpstr>
      <vt:lpstr>წისქვილის ს.ს</vt:lpstr>
      <vt:lpstr>ლეთეთის ს.ს</vt:lpstr>
      <vt:lpstr>დავითის ს.ს.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2024-10-23T13:36:05Z</dcterms:modified>
</cp:coreProperties>
</file>