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შიდა ქართლი სამცხე ჯავახეთი\"/>
    </mc:Choice>
  </mc:AlternateContent>
  <xr:revisionPtr revIDLastSave="0" documentId="13_ncr:1_{374FE087-1B94-4DFF-AB15-7AE5EF8E2757}" xr6:coauthVersionLast="47" xr6:coauthVersionMax="47" xr10:uidLastSave="{00000000-0000-0000-0000-000000000000}"/>
  <bookViews>
    <workbookView xWindow="-120" yWindow="-120" windowWidth="29040" windowHeight="15840" firstSheet="10" activeTab="18" xr2:uid="{00000000-000D-0000-FFFF-FFFF00000000}"/>
  </bookViews>
  <sheets>
    <sheet name="VI ზონა-1" sheetId="20" r:id="rId1"/>
    <sheet name="ორლოვკა-სპასოვკა" sheetId="29" r:id="rId2"/>
    <sheet name="მამწვარა" sheetId="30" r:id="rId3"/>
    <sheet name="ყაურმა-მამწვარა" sheetId="31" r:id="rId4"/>
    <sheet name="ალმალო" sheetId="24" r:id="rId5"/>
    <sheet name="ზრესი" sheetId="25" r:id="rId6"/>
    <sheet name="ოკამი" sheetId="26" r:id="rId7"/>
    <sheet name="ლომატურცხი" sheetId="32" r:id="rId8"/>
    <sheet name="ზაკი-ხანდო-კოთელია" sheetId="33" r:id="rId9"/>
    <sheet name="კოთელია-ხანდო-ვარევანი" sheetId="34" r:id="rId10"/>
    <sheet name="სარო" sheetId="35" r:id="rId11"/>
    <sheet name="გიორგიწმინდა" sheetId="36" r:id="rId12"/>
    <sheet name="კლდე-წნისი" sheetId="38" r:id="rId13"/>
    <sheet name="ფერსა-მუგარეთი" sheetId="39" r:id="rId14"/>
    <sheet name="ზიკილია" sheetId="40" r:id="rId15"/>
    <sheet name="წრიოხი" sheetId="41" r:id="rId16"/>
    <sheet name="ვალე-პამაჯი" sheetId="42" r:id="rId17"/>
    <sheet name="კატარჯი" sheetId="43" r:id="rId18"/>
    <sheet name="ხევაშენი" sheetId="4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4" l="1"/>
  <c r="AG13" i="44" s="1"/>
  <c r="AE22" i="44"/>
  <c r="AC22" i="44"/>
  <c r="AA22" i="44"/>
  <c r="Y22" i="44"/>
  <c r="W22" i="44"/>
  <c r="U22" i="44"/>
  <c r="S22" i="44"/>
  <c r="Q22" i="44"/>
  <c r="O22" i="44"/>
  <c r="M22" i="44"/>
  <c r="K22" i="44"/>
  <c r="I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D18" i="44"/>
  <c r="AB18" i="44"/>
  <c r="Z18" i="44"/>
  <c r="X18" i="44"/>
  <c r="V18" i="44"/>
  <c r="T18" i="44"/>
  <c r="R18" i="44"/>
  <c r="P18" i="44"/>
  <c r="N18" i="44"/>
  <c r="L18" i="44"/>
  <c r="J18" i="44"/>
  <c r="AF17" i="44"/>
  <c r="AE17" i="44"/>
  <c r="AD17" i="44"/>
  <c r="AC17" i="44"/>
  <c r="AB17" i="44"/>
  <c r="AA17" i="44"/>
  <c r="Z17" i="44"/>
  <c r="Q17" i="44"/>
  <c r="P17" i="44"/>
  <c r="O17" i="44"/>
  <c r="N17" i="44"/>
  <c r="M17" i="44"/>
  <c r="L17" i="44"/>
  <c r="K17" i="44"/>
  <c r="J17" i="44"/>
  <c r="I17" i="44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D13" i="44"/>
  <c r="E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R10" i="44" s="1"/>
  <c r="AH9" i="44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E22" i="43"/>
  <c r="AC22" i="43"/>
  <c r="AA22" i="43"/>
  <c r="Y22" i="43"/>
  <c r="W22" i="43"/>
  <c r="U22" i="43"/>
  <c r="S22" i="43"/>
  <c r="Q22" i="43"/>
  <c r="O22" i="43"/>
  <c r="M22" i="43"/>
  <c r="K22" i="43"/>
  <c r="I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B20" i="43"/>
  <c r="Z20" i="43"/>
  <c r="X20" i="43"/>
  <c r="V20" i="43"/>
  <c r="T20" i="43"/>
  <c r="R20" i="43"/>
  <c r="P20" i="43"/>
  <c r="N20" i="43"/>
  <c r="L20" i="43"/>
  <c r="J20" i="43"/>
  <c r="AF19" i="43"/>
  <c r="AD19" i="43"/>
  <c r="AB19" i="43"/>
  <c r="Z19" i="43"/>
  <c r="X19" i="43"/>
  <c r="V19" i="43"/>
  <c r="T19" i="43"/>
  <c r="R19" i="43"/>
  <c r="P19" i="43"/>
  <c r="N19" i="43"/>
  <c r="L19" i="43"/>
  <c r="J19" i="43"/>
  <c r="AF18" i="43"/>
  <c r="AD18" i="43"/>
  <c r="AB18" i="43"/>
  <c r="Z18" i="43"/>
  <c r="X18" i="43"/>
  <c r="V18" i="43"/>
  <c r="T18" i="43"/>
  <c r="R18" i="43"/>
  <c r="P18" i="43"/>
  <c r="N18" i="43"/>
  <c r="L18" i="43"/>
  <c r="J18" i="43"/>
  <c r="AF17" i="43"/>
  <c r="AE17" i="43"/>
  <c r="AD17" i="43"/>
  <c r="AC17" i="43"/>
  <c r="AB17" i="43"/>
  <c r="AA17" i="43"/>
  <c r="Z17" i="43"/>
  <c r="Q17" i="43"/>
  <c r="P17" i="43"/>
  <c r="O17" i="43"/>
  <c r="N17" i="43"/>
  <c r="M17" i="43"/>
  <c r="L17" i="43"/>
  <c r="K17" i="43"/>
  <c r="J17" i="43"/>
  <c r="I17" i="43"/>
  <c r="AG16" i="43"/>
  <c r="D16" i="43"/>
  <c r="E16" i="43" s="1"/>
  <c r="G16" i="43" s="1"/>
  <c r="AG15" i="43"/>
  <c r="D15" i="43"/>
  <c r="E15" i="43" s="1"/>
  <c r="G15" i="43" s="1"/>
  <c r="AG14" i="43"/>
  <c r="D14" i="43"/>
  <c r="E14" i="43" s="1"/>
  <c r="G14" i="43" s="1"/>
  <c r="AG13" i="43"/>
  <c r="D13" i="43"/>
  <c r="E13" i="43" s="1"/>
  <c r="AG12" i="43"/>
  <c r="D12" i="43"/>
  <c r="E12" i="43" s="1"/>
  <c r="G12" i="43" s="1"/>
  <c r="AG11" i="43"/>
  <c r="D11" i="43"/>
  <c r="E11" i="43" s="1"/>
  <c r="G11" i="43" s="1"/>
  <c r="AG10" i="43"/>
  <c r="D10" i="43"/>
  <c r="E10" i="43" s="1"/>
  <c r="G10" i="43" s="1"/>
  <c r="R10" i="43" s="1"/>
  <c r="AH9" i="43"/>
  <c r="AG9" i="43"/>
  <c r="D9" i="43"/>
  <c r="E9" i="43" s="1"/>
  <c r="G9" i="43" s="1"/>
  <c r="AG8" i="43"/>
  <c r="D8" i="43"/>
  <c r="E8" i="43" s="1"/>
  <c r="G8" i="43" s="1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G7" i="43"/>
  <c r="D7" i="43"/>
  <c r="E7" i="43" s="1"/>
  <c r="G7" i="43" s="1"/>
  <c r="B6" i="43"/>
  <c r="C6" i="43" s="1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V6" i="43" s="1"/>
  <c r="W6" i="43" s="1"/>
  <c r="X6" i="43" s="1"/>
  <c r="Y6" i="43" s="1"/>
  <c r="Z6" i="43" s="1"/>
  <c r="AA6" i="43" s="1"/>
  <c r="AB6" i="43" s="1"/>
  <c r="AC6" i="43" s="1"/>
  <c r="AD6" i="43" s="1"/>
  <c r="AE6" i="43" s="1"/>
  <c r="AF6" i="43" s="1"/>
  <c r="AG6" i="43" s="1"/>
  <c r="AH6" i="43" s="1"/>
  <c r="F13" i="42"/>
  <c r="AG13" i="42" s="1"/>
  <c r="AE22" i="42"/>
  <c r="AC22" i="42"/>
  <c r="AA22" i="42"/>
  <c r="Y22" i="42"/>
  <c r="W22" i="42"/>
  <c r="U22" i="42"/>
  <c r="S22" i="42"/>
  <c r="Q22" i="42"/>
  <c r="O22" i="42"/>
  <c r="M22" i="42"/>
  <c r="K22" i="42"/>
  <c r="I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Z20" i="42"/>
  <c r="X20" i="42"/>
  <c r="V20" i="42"/>
  <c r="T20" i="42"/>
  <c r="R20" i="42"/>
  <c r="P20" i="42"/>
  <c r="N20" i="42"/>
  <c r="L20" i="42"/>
  <c r="J20" i="42"/>
  <c r="AF19" i="42"/>
  <c r="AD19" i="42"/>
  <c r="AB19" i="42"/>
  <c r="Z19" i="42"/>
  <c r="X19" i="42"/>
  <c r="V19" i="42"/>
  <c r="T19" i="42"/>
  <c r="R19" i="42"/>
  <c r="P19" i="42"/>
  <c r="N19" i="42"/>
  <c r="L19" i="42"/>
  <c r="J19" i="42"/>
  <c r="AF18" i="42"/>
  <c r="AD18" i="42"/>
  <c r="AB18" i="42"/>
  <c r="Z18" i="42"/>
  <c r="X18" i="42"/>
  <c r="V18" i="42"/>
  <c r="T18" i="42"/>
  <c r="R18" i="42"/>
  <c r="P18" i="42"/>
  <c r="N18" i="42"/>
  <c r="L18" i="42"/>
  <c r="J18" i="42"/>
  <c r="AF17" i="42"/>
  <c r="AE17" i="42"/>
  <c r="AD17" i="42"/>
  <c r="AC17" i="42"/>
  <c r="AB17" i="42"/>
  <c r="AA17" i="42"/>
  <c r="Z17" i="42"/>
  <c r="Q17" i="42"/>
  <c r="P17" i="42"/>
  <c r="O17" i="42"/>
  <c r="N17" i="42"/>
  <c r="M17" i="42"/>
  <c r="L17" i="42"/>
  <c r="K17" i="42"/>
  <c r="J17" i="42"/>
  <c r="I17" i="42"/>
  <c r="AG16" i="42"/>
  <c r="D16" i="42"/>
  <c r="E16" i="42" s="1"/>
  <c r="G16" i="42" s="1"/>
  <c r="AG15" i="42"/>
  <c r="D15" i="42"/>
  <c r="E15" i="42" s="1"/>
  <c r="G15" i="42" s="1"/>
  <c r="AG14" i="42"/>
  <c r="D14" i="42"/>
  <c r="E14" i="42" s="1"/>
  <c r="G14" i="42" s="1"/>
  <c r="D13" i="42"/>
  <c r="E13" i="42" s="1"/>
  <c r="AG12" i="42"/>
  <c r="D12" i="42"/>
  <c r="E12" i="42" s="1"/>
  <c r="G12" i="42" s="1"/>
  <c r="AG11" i="42"/>
  <c r="D11" i="42"/>
  <c r="E11" i="42" s="1"/>
  <c r="G11" i="42" s="1"/>
  <c r="AG10" i="42"/>
  <c r="D10" i="42"/>
  <c r="E10" i="42" s="1"/>
  <c r="G10" i="42" s="1"/>
  <c r="R10" i="42" s="1"/>
  <c r="AH9" i="42"/>
  <c r="AG9" i="42"/>
  <c r="D9" i="42"/>
  <c r="E9" i="42" s="1"/>
  <c r="G9" i="42" s="1"/>
  <c r="AG8" i="42"/>
  <c r="D8" i="42"/>
  <c r="E8" i="42" s="1"/>
  <c r="G8" i="42" s="1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G7" i="42"/>
  <c r="D7" i="42"/>
  <c r="E7" i="42" s="1"/>
  <c r="G7" i="42" s="1"/>
  <c r="B6" i="42"/>
  <c r="C6" i="42" s="1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V6" i="42" s="1"/>
  <c r="W6" i="42" s="1"/>
  <c r="X6" i="42" s="1"/>
  <c r="Y6" i="42" s="1"/>
  <c r="Z6" i="42" s="1"/>
  <c r="AA6" i="42" s="1"/>
  <c r="AB6" i="42" s="1"/>
  <c r="AC6" i="42" s="1"/>
  <c r="AD6" i="42" s="1"/>
  <c r="AE6" i="42" s="1"/>
  <c r="AF6" i="42" s="1"/>
  <c r="AG6" i="42" s="1"/>
  <c r="AH6" i="42" s="1"/>
  <c r="AE22" i="41"/>
  <c r="AC22" i="41"/>
  <c r="AA22" i="41"/>
  <c r="Y22" i="41"/>
  <c r="W22" i="41"/>
  <c r="U22" i="41"/>
  <c r="S22" i="41"/>
  <c r="Q22" i="41"/>
  <c r="O22" i="41"/>
  <c r="M22" i="41"/>
  <c r="K22" i="41"/>
  <c r="I22" i="41"/>
  <c r="AF21" i="41"/>
  <c r="AD21" i="41"/>
  <c r="AB21" i="41"/>
  <c r="Z21" i="41"/>
  <c r="X21" i="41"/>
  <c r="V21" i="41"/>
  <c r="T21" i="41"/>
  <c r="R21" i="41"/>
  <c r="P21" i="41"/>
  <c r="N21" i="41"/>
  <c r="L21" i="41"/>
  <c r="J21" i="41"/>
  <c r="AF20" i="41"/>
  <c r="AD20" i="41"/>
  <c r="AB20" i="41"/>
  <c r="Z20" i="41"/>
  <c r="X20" i="41"/>
  <c r="V20" i="41"/>
  <c r="T20" i="41"/>
  <c r="R20" i="41"/>
  <c r="P20" i="41"/>
  <c r="N20" i="41"/>
  <c r="L20" i="41"/>
  <c r="J20" i="41"/>
  <c r="AF19" i="41"/>
  <c r="AD19" i="41"/>
  <c r="AB19" i="41"/>
  <c r="Z19" i="41"/>
  <c r="X19" i="41"/>
  <c r="V19" i="41"/>
  <c r="T19" i="41"/>
  <c r="R19" i="41"/>
  <c r="P19" i="41"/>
  <c r="N19" i="41"/>
  <c r="L19" i="41"/>
  <c r="J19" i="41"/>
  <c r="AF18" i="41"/>
  <c r="AD18" i="41"/>
  <c r="AB18" i="41"/>
  <c r="Z18" i="41"/>
  <c r="X18" i="41"/>
  <c r="V18" i="41"/>
  <c r="T18" i="41"/>
  <c r="R18" i="41"/>
  <c r="P18" i="41"/>
  <c r="N18" i="41"/>
  <c r="L18" i="41"/>
  <c r="J18" i="41"/>
  <c r="AF17" i="41"/>
  <c r="AE17" i="41"/>
  <c r="AD17" i="41"/>
  <c r="AC17" i="41"/>
  <c r="AB17" i="41"/>
  <c r="AA17" i="41"/>
  <c r="Z17" i="41"/>
  <c r="Q17" i="41"/>
  <c r="P17" i="41"/>
  <c r="O17" i="41"/>
  <c r="N17" i="41"/>
  <c r="M17" i="41"/>
  <c r="L17" i="41"/>
  <c r="K17" i="41"/>
  <c r="J17" i="41"/>
  <c r="I17" i="41"/>
  <c r="AG16" i="41"/>
  <c r="D16" i="41"/>
  <c r="E16" i="41" s="1"/>
  <c r="G16" i="41" s="1"/>
  <c r="AG15" i="41"/>
  <c r="D15" i="41"/>
  <c r="E15" i="41" s="1"/>
  <c r="G15" i="41" s="1"/>
  <c r="AG14" i="41"/>
  <c r="D14" i="41"/>
  <c r="E14" i="41" s="1"/>
  <c r="G14" i="41" s="1"/>
  <c r="AG13" i="41"/>
  <c r="D13" i="41"/>
  <c r="E13" i="41" s="1"/>
  <c r="G13" i="41" s="1"/>
  <c r="AG12" i="41"/>
  <c r="D12" i="41"/>
  <c r="E12" i="41" s="1"/>
  <c r="G12" i="41" s="1"/>
  <c r="AG11" i="41"/>
  <c r="D11" i="41"/>
  <c r="E11" i="41" s="1"/>
  <c r="G11" i="41" s="1"/>
  <c r="AG10" i="41"/>
  <c r="D10" i="41"/>
  <c r="E10" i="41" s="1"/>
  <c r="G10" i="41" s="1"/>
  <c r="R10" i="41" s="1"/>
  <c r="AH9" i="41"/>
  <c r="AG9" i="41"/>
  <c r="D9" i="41"/>
  <c r="E9" i="41" s="1"/>
  <c r="G9" i="41" s="1"/>
  <c r="AG8" i="41"/>
  <c r="D8" i="41"/>
  <c r="E8" i="41" s="1"/>
  <c r="G8" i="41" s="1"/>
  <c r="A8" i="4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G7" i="41"/>
  <c r="D7" i="41"/>
  <c r="E7" i="41" s="1"/>
  <c r="G7" i="41" s="1"/>
  <c r="B6" i="41"/>
  <c r="C6" i="41" s="1"/>
  <c r="D6" i="41" s="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P6" i="41" s="1"/>
  <c r="Q6" i="41" s="1"/>
  <c r="R6" i="41" s="1"/>
  <c r="S6" i="41" s="1"/>
  <c r="T6" i="41" s="1"/>
  <c r="U6" i="41" s="1"/>
  <c r="V6" i="41" s="1"/>
  <c r="W6" i="41" s="1"/>
  <c r="X6" i="41" s="1"/>
  <c r="Y6" i="41" s="1"/>
  <c r="Z6" i="41" s="1"/>
  <c r="AA6" i="41" s="1"/>
  <c r="AB6" i="41" s="1"/>
  <c r="AC6" i="41" s="1"/>
  <c r="AD6" i="41" s="1"/>
  <c r="AE6" i="41" s="1"/>
  <c r="AF6" i="41" s="1"/>
  <c r="AG6" i="41" s="1"/>
  <c r="AH6" i="41" s="1"/>
  <c r="AE22" i="40"/>
  <c r="AC22" i="40"/>
  <c r="AA22" i="40"/>
  <c r="Y22" i="40"/>
  <c r="W22" i="40"/>
  <c r="U22" i="40"/>
  <c r="S22" i="40"/>
  <c r="Q22" i="40"/>
  <c r="O22" i="40"/>
  <c r="M22" i="40"/>
  <c r="K22" i="40"/>
  <c r="I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D18" i="40"/>
  <c r="AB18" i="40"/>
  <c r="Z18" i="40"/>
  <c r="X18" i="40"/>
  <c r="V18" i="40"/>
  <c r="T18" i="40"/>
  <c r="R18" i="40"/>
  <c r="P18" i="40"/>
  <c r="N18" i="40"/>
  <c r="L18" i="40"/>
  <c r="J18" i="40"/>
  <c r="AF17" i="40"/>
  <c r="AE17" i="40"/>
  <c r="AD17" i="40"/>
  <c r="AC17" i="40"/>
  <c r="AB17" i="40"/>
  <c r="AA17" i="40"/>
  <c r="Z17" i="40"/>
  <c r="Q17" i="40"/>
  <c r="P17" i="40"/>
  <c r="O17" i="40"/>
  <c r="N17" i="40"/>
  <c r="M17" i="40"/>
  <c r="L17" i="40"/>
  <c r="K17" i="40"/>
  <c r="J17" i="40"/>
  <c r="I17" i="40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R10" i="40" s="1"/>
  <c r="AH9" i="40"/>
  <c r="AG9" i="40"/>
  <c r="D9" i="40"/>
  <c r="E9" i="40" s="1"/>
  <c r="G9" i="40" s="1"/>
  <c r="AG8" i="40"/>
  <c r="D8" i="40"/>
  <c r="E8" i="40" s="1"/>
  <c r="G8" i="40" s="1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G7" i="40"/>
  <c r="D7" i="40"/>
  <c r="E7" i="40" s="1"/>
  <c r="G7" i="40" s="1"/>
  <c r="B6" i="40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E22" i="39"/>
  <c r="AC22" i="39"/>
  <c r="AA22" i="39"/>
  <c r="Y22" i="39"/>
  <c r="W22" i="39"/>
  <c r="U22" i="39"/>
  <c r="S22" i="39"/>
  <c r="Q22" i="39"/>
  <c r="O22" i="39"/>
  <c r="M22" i="39"/>
  <c r="K22" i="39"/>
  <c r="I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D18" i="39"/>
  <c r="AB18" i="39"/>
  <c r="Z18" i="39"/>
  <c r="X18" i="39"/>
  <c r="V18" i="39"/>
  <c r="T18" i="39"/>
  <c r="R18" i="39"/>
  <c r="P18" i="39"/>
  <c r="N18" i="39"/>
  <c r="L18" i="39"/>
  <c r="J18" i="39"/>
  <c r="AF17" i="39"/>
  <c r="AE17" i="39"/>
  <c r="AD17" i="39"/>
  <c r="AC17" i="39"/>
  <c r="AB17" i="39"/>
  <c r="AA17" i="39"/>
  <c r="Z17" i="39"/>
  <c r="Q17" i="39"/>
  <c r="P17" i="39"/>
  <c r="O17" i="39"/>
  <c r="N17" i="39"/>
  <c r="M17" i="39"/>
  <c r="L17" i="39"/>
  <c r="K17" i="39"/>
  <c r="J17" i="39"/>
  <c r="I17" i="39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R10" i="39" s="1"/>
  <c r="AH9" i="39"/>
  <c r="AG9" i="39"/>
  <c r="D9" i="39"/>
  <c r="E9" i="39" s="1"/>
  <c r="G9" i="39" s="1"/>
  <c r="AG8" i="39"/>
  <c r="D8" i="39"/>
  <c r="E8" i="39" s="1"/>
  <c r="G8" i="39" s="1"/>
  <c r="A8" i="39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G7" i="39"/>
  <c r="D7" i="39"/>
  <c r="E7" i="39" s="1"/>
  <c r="G7" i="39" s="1"/>
  <c r="B6" i="39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V6" i="39" s="1"/>
  <c r="W6" i="39" s="1"/>
  <c r="X6" i="39" s="1"/>
  <c r="Y6" i="39" s="1"/>
  <c r="Z6" i="39" s="1"/>
  <c r="AA6" i="39" s="1"/>
  <c r="AB6" i="39" s="1"/>
  <c r="AC6" i="39" s="1"/>
  <c r="AD6" i="39" s="1"/>
  <c r="AE6" i="39" s="1"/>
  <c r="AF6" i="39" s="1"/>
  <c r="AG6" i="39" s="1"/>
  <c r="AH6" i="39" s="1"/>
  <c r="AE22" i="38"/>
  <c r="AC22" i="38"/>
  <c r="AA22" i="38"/>
  <c r="Y22" i="38"/>
  <c r="W22" i="38"/>
  <c r="U22" i="38"/>
  <c r="S22" i="38"/>
  <c r="Q22" i="38"/>
  <c r="O22" i="38"/>
  <c r="M22" i="38"/>
  <c r="K22" i="38"/>
  <c r="I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D18" i="38"/>
  <c r="AB18" i="38"/>
  <c r="Z18" i="38"/>
  <c r="X18" i="38"/>
  <c r="V18" i="38"/>
  <c r="T18" i="38"/>
  <c r="R18" i="38"/>
  <c r="P18" i="38"/>
  <c r="N18" i="38"/>
  <c r="L18" i="38"/>
  <c r="J18" i="38"/>
  <c r="AF17" i="38"/>
  <c r="AE17" i="38"/>
  <c r="AD17" i="38"/>
  <c r="AC17" i="38"/>
  <c r="AB17" i="38"/>
  <c r="AA17" i="38"/>
  <c r="Z17" i="38"/>
  <c r="Q17" i="38"/>
  <c r="P17" i="38"/>
  <c r="O17" i="38"/>
  <c r="N17" i="38"/>
  <c r="M17" i="38"/>
  <c r="L17" i="38"/>
  <c r="K17" i="38"/>
  <c r="J17" i="38"/>
  <c r="I17" i="38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R10" i="38" s="1"/>
  <c r="AH9" i="38"/>
  <c r="AG9" i="38"/>
  <c r="D9" i="38"/>
  <c r="E9" i="38" s="1"/>
  <c r="G9" i="38" s="1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G7" i="38"/>
  <c r="D7" i="38"/>
  <c r="E7" i="38" s="1"/>
  <c r="G7" i="38" s="1"/>
  <c r="B6" i="38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AE22" i="36"/>
  <c r="AC22" i="36"/>
  <c r="AA22" i="36"/>
  <c r="Y22" i="36"/>
  <c r="W22" i="36"/>
  <c r="U22" i="36"/>
  <c r="S22" i="36"/>
  <c r="Q22" i="36"/>
  <c r="O22" i="36"/>
  <c r="M22" i="36"/>
  <c r="K22" i="36"/>
  <c r="I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D18" i="36"/>
  <c r="AB18" i="36"/>
  <c r="Z18" i="36"/>
  <c r="X18" i="36"/>
  <c r="V18" i="36"/>
  <c r="T18" i="36"/>
  <c r="R18" i="36"/>
  <c r="P18" i="36"/>
  <c r="N18" i="36"/>
  <c r="L18" i="36"/>
  <c r="J18" i="36"/>
  <c r="AF17" i="36"/>
  <c r="AE17" i="36"/>
  <c r="AD17" i="36"/>
  <c r="AC17" i="36"/>
  <c r="AB17" i="36"/>
  <c r="AA17" i="36"/>
  <c r="Z17" i="36"/>
  <c r="Q17" i="36"/>
  <c r="P17" i="36"/>
  <c r="O17" i="36"/>
  <c r="N17" i="36"/>
  <c r="M17" i="36"/>
  <c r="L17" i="36"/>
  <c r="K17" i="36"/>
  <c r="J17" i="36"/>
  <c r="I17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R10" i="36" s="1"/>
  <c r="AH9" i="36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2" i="35"/>
  <c r="AC22" i="35"/>
  <c r="AA22" i="35"/>
  <c r="Y22" i="35"/>
  <c r="W22" i="35"/>
  <c r="U22" i="35"/>
  <c r="S22" i="35"/>
  <c r="Q22" i="35"/>
  <c r="O22" i="35"/>
  <c r="M22" i="35"/>
  <c r="K22" i="35"/>
  <c r="I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D18" i="35"/>
  <c r="AB18" i="35"/>
  <c r="Z18" i="35"/>
  <c r="X18" i="35"/>
  <c r="V18" i="35"/>
  <c r="T18" i="35"/>
  <c r="R18" i="35"/>
  <c r="P18" i="35"/>
  <c r="N18" i="35"/>
  <c r="L18" i="35"/>
  <c r="J18" i="35"/>
  <c r="AF17" i="35"/>
  <c r="AE17" i="35"/>
  <c r="AD17" i="35"/>
  <c r="AC17" i="35"/>
  <c r="AB17" i="35"/>
  <c r="AA17" i="35"/>
  <c r="Z17" i="35"/>
  <c r="Q17" i="35"/>
  <c r="P17" i="35"/>
  <c r="O17" i="35"/>
  <c r="N17" i="35"/>
  <c r="M17" i="35"/>
  <c r="L17" i="35"/>
  <c r="K17" i="35"/>
  <c r="J17" i="35"/>
  <c r="I1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R10" i="35" s="1"/>
  <c r="AH9" i="35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2" i="34"/>
  <c r="AC22" i="34"/>
  <c r="AA22" i="34"/>
  <c r="Y22" i="34"/>
  <c r="W22" i="34"/>
  <c r="U22" i="34"/>
  <c r="S22" i="34"/>
  <c r="Q22" i="34"/>
  <c r="O22" i="34"/>
  <c r="M22" i="34"/>
  <c r="K22" i="34"/>
  <c r="I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D18" i="34"/>
  <c r="AB18" i="34"/>
  <c r="Z18" i="34"/>
  <c r="X18" i="34"/>
  <c r="V18" i="34"/>
  <c r="T18" i="34"/>
  <c r="R18" i="34"/>
  <c r="P18" i="34"/>
  <c r="N18" i="34"/>
  <c r="L18" i="34"/>
  <c r="J18" i="34"/>
  <c r="AF17" i="34"/>
  <c r="AE17" i="34"/>
  <c r="AD17" i="34"/>
  <c r="AC17" i="34"/>
  <c r="AB17" i="34"/>
  <c r="AA17" i="34"/>
  <c r="Z17" i="34"/>
  <c r="Q17" i="34"/>
  <c r="P17" i="34"/>
  <c r="O17" i="34"/>
  <c r="N17" i="34"/>
  <c r="M17" i="34"/>
  <c r="L17" i="34"/>
  <c r="K17" i="34"/>
  <c r="J17" i="34"/>
  <c r="I17" i="34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G10" i="34"/>
  <c r="D10" i="34"/>
  <c r="E10" i="34" s="1"/>
  <c r="G10" i="34" s="1"/>
  <c r="R10" i="34" s="1"/>
  <c r="AH9" i="34"/>
  <c r="AG9" i="34"/>
  <c r="D9" i="34"/>
  <c r="E9" i="34" s="1"/>
  <c r="G9" i="34" s="1"/>
  <c r="AG8" i="34"/>
  <c r="D8" i="34"/>
  <c r="E8" i="34" s="1"/>
  <c r="G8" i="34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G7" i="34"/>
  <c r="D7" i="34"/>
  <c r="E7" i="34" s="1"/>
  <c r="G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2" i="33"/>
  <c r="AC22" i="33"/>
  <c r="AA22" i="33"/>
  <c r="Y22" i="33"/>
  <c r="W22" i="33"/>
  <c r="U22" i="33"/>
  <c r="S22" i="33"/>
  <c r="Q22" i="33"/>
  <c r="O22" i="33"/>
  <c r="M22" i="33"/>
  <c r="K22" i="33"/>
  <c r="I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AF20" i="33"/>
  <c r="AD20" i="33"/>
  <c r="AB20" i="33"/>
  <c r="Z20" i="33"/>
  <c r="X20" i="33"/>
  <c r="V20" i="33"/>
  <c r="T20" i="33"/>
  <c r="R20" i="33"/>
  <c r="P20" i="33"/>
  <c r="N20" i="33"/>
  <c r="L20" i="33"/>
  <c r="J20" i="33"/>
  <c r="AF19" i="33"/>
  <c r="AD19" i="33"/>
  <c r="AB19" i="33"/>
  <c r="Z19" i="33"/>
  <c r="X19" i="33"/>
  <c r="V19" i="33"/>
  <c r="T19" i="33"/>
  <c r="R19" i="33"/>
  <c r="P19" i="33"/>
  <c r="N19" i="33"/>
  <c r="L19" i="33"/>
  <c r="J19" i="33"/>
  <c r="AF18" i="33"/>
  <c r="AD18" i="33"/>
  <c r="AB18" i="33"/>
  <c r="Z18" i="33"/>
  <c r="X18" i="33"/>
  <c r="V18" i="33"/>
  <c r="T18" i="33"/>
  <c r="R18" i="33"/>
  <c r="P18" i="33"/>
  <c r="N18" i="33"/>
  <c r="L18" i="33"/>
  <c r="J18" i="33"/>
  <c r="AF17" i="33"/>
  <c r="AE17" i="33"/>
  <c r="AD17" i="33"/>
  <c r="AC17" i="33"/>
  <c r="AB17" i="33"/>
  <c r="AA17" i="33"/>
  <c r="Z17" i="33"/>
  <c r="Q17" i="33"/>
  <c r="P17" i="33"/>
  <c r="O17" i="33"/>
  <c r="N17" i="33"/>
  <c r="M17" i="33"/>
  <c r="L17" i="33"/>
  <c r="K17" i="33"/>
  <c r="J17" i="33"/>
  <c r="I17" i="33"/>
  <c r="AG16" i="33"/>
  <c r="D16" i="33"/>
  <c r="E16" i="33" s="1"/>
  <c r="G16" i="33" s="1"/>
  <c r="AG15" i="33"/>
  <c r="D15" i="33"/>
  <c r="E15" i="33" s="1"/>
  <c r="G15" i="33" s="1"/>
  <c r="AG14" i="33"/>
  <c r="D14" i="33"/>
  <c r="E14" i="33" s="1"/>
  <c r="G14" i="33" s="1"/>
  <c r="AG13" i="33"/>
  <c r="D13" i="33"/>
  <c r="E13" i="33" s="1"/>
  <c r="G13" i="33" s="1"/>
  <c r="AG12" i="33"/>
  <c r="D12" i="33"/>
  <c r="E12" i="33" s="1"/>
  <c r="G12" i="33" s="1"/>
  <c r="AG11" i="33"/>
  <c r="D11" i="33"/>
  <c r="E11" i="33" s="1"/>
  <c r="G11" i="33" s="1"/>
  <c r="AG10" i="33"/>
  <c r="D10" i="33"/>
  <c r="E10" i="33" s="1"/>
  <c r="G10" i="33" s="1"/>
  <c r="R10" i="33" s="1"/>
  <c r="AH9" i="33"/>
  <c r="AG9" i="33"/>
  <c r="D9" i="33"/>
  <c r="E9" i="33" s="1"/>
  <c r="G9" i="33" s="1"/>
  <c r="AG8" i="33"/>
  <c r="D8" i="33"/>
  <c r="E8" i="33" s="1"/>
  <c r="G8" i="33" s="1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G7" i="33"/>
  <c r="D7" i="33"/>
  <c r="E7" i="33" s="1"/>
  <c r="G7" i="33" s="1"/>
  <c r="B6" i="33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V6" i="33" s="1"/>
  <c r="W6" i="33" s="1"/>
  <c r="X6" i="33" s="1"/>
  <c r="Y6" i="33" s="1"/>
  <c r="Z6" i="33" s="1"/>
  <c r="AA6" i="33" s="1"/>
  <c r="AB6" i="33" s="1"/>
  <c r="AC6" i="33" s="1"/>
  <c r="AD6" i="33" s="1"/>
  <c r="AE6" i="33" s="1"/>
  <c r="AF6" i="33" s="1"/>
  <c r="AG6" i="33" s="1"/>
  <c r="AH6" i="33" s="1"/>
  <c r="AE22" i="32"/>
  <c r="AC22" i="32"/>
  <c r="AA22" i="32"/>
  <c r="Y22" i="32"/>
  <c r="W22" i="32"/>
  <c r="U22" i="32"/>
  <c r="S22" i="32"/>
  <c r="Q22" i="32"/>
  <c r="O22" i="32"/>
  <c r="M22" i="32"/>
  <c r="K22" i="32"/>
  <c r="I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AF18" i="32"/>
  <c r="AD18" i="32"/>
  <c r="AB18" i="32"/>
  <c r="Z18" i="32"/>
  <c r="X18" i="32"/>
  <c r="V18" i="32"/>
  <c r="T18" i="32"/>
  <c r="R18" i="32"/>
  <c r="P18" i="32"/>
  <c r="N18" i="32"/>
  <c r="L18" i="32"/>
  <c r="J18" i="32"/>
  <c r="AF17" i="32"/>
  <c r="AE17" i="32"/>
  <c r="AD17" i="32"/>
  <c r="AC17" i="32"/>
  <c r="AB17" i="32"/>
  <c r="AA17" i="32"/>
  <c r="Z17" i="32"/>
  <c r="Q17" i="32"/>
  <c r="P17" i="32"/>
  <c r="O17" i="32"/>
  <c r="N17" i="32"/>
  <c r="M17" i="32"/>
  <c r="L17" i="32"/>
  <c r="K17" i="32"/>
  <c r="J17" i="32"/>
  <c r="I17" i="32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R10" i="32" s="1"/>
  <c r="AH9" i="32"/>
  <c r="AG9" i="32"/>
  <c r="D9" i="32"/>
  <c r="E9" i="32" s="1"/>
  <c r="G9" i="32" s="1"/>
  <c r="AG8" i="32"/>
  <c r="D8" i="32"/>
  <c r="E8" i="32" s="1"/>
  <c r="G8" i="32" s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2" i="31"/>
  <c r="AC22" i="31"/>
  <c r="AA22" i="31"/>
  <c r="Y22" i="31"/>
  <c r="W22" i="31"/>
  <c r="U22" i="31"/>
  <c r="S22" i="31"/>
  <c r="Q22" i="31"/>
  <c r="O22" i="31"/>
  <c r="M22" i="31"/>
  <c r="K22" i="31"/>
  <c r="I22" i="31"/>
  <c r="AF21" i="31"/>
  <c r="AD21" i="31"/>
  <c r="AB21" i="31"/>
  <c r="Z21" i="31"/>
  <c r="X21" i="31"/>
  <c r="V21" i="31"/>
  <c r="T21" i="31"/>
  <c r="R21" i="31"/>
  <c r="P21" i="31"/>
  <c r="N21" i="31"/>
  <c r="L21" i="31"/>
  <c r="J21" i="31"/>
  <c r="AF20" i="31"/>
  <c r="AD20" i="31"/>
  <c r="AB20" i="31"/>
  <c r="Z20" i="31"/>
  <c r="X20" i="31"/>
  <c r="V20" i="31"/>
  <c r="T20" i="31"/>
  <c r="R20" i="31"/>
  <c r="P20" i="31"/>
  <c r="N20" i="31"/>
  <c r="L20" i="31"/>
  <c r="J20" i="31"/>
  <c r="AF19" i="31"/>
  <c r="AD19" i="31"/>
  <c r="AB19" i="31"/>
  <c r="Z19" i="31"/>
  <c r="X19" i="31"/>
  <c r="V19" i="31"/>
  <c r="T19" i="31"/>
  <c r="R19" i="31"/>
  <c r="P19" i="31"/>
  <c r="N19" i="31"/>
  <c r="L19" i="31"/>
  <c r="J19" i="31"/>
  <c r="AF18" i="31"/>
  <c r="AD18" i="31"/>
  <c r="AB18" i="31"/>
  <c r="Z18" i="31"/>
  <c r="X18" i="31"/>
  <c r="V18" i="31"/>
  <c r="T18" i="31"/>
  <c r="R18" i="31"/>
  <c r="P18" i="31"/>
  <c r="N18" i="31"/>
  <c r="L18" i="31"/>
  <c r="J18" i="31"/>
  <c r="AF17" i="31"/>
  <c r="AE17" i="31"/>
  <c r="AD17" i="31"/>
  <c r="AC17" i="31"/>
  <c r="AB17" i="31"/>
  <c r="AA17" i="31"/>
  <c r="Z17" i="31"/>
  <c r="Q17" i="31"/>
  <c r="P17" i="31"/>
  <c r="O17" i="31"/>
  <c r="N17" i="31"/>
  <c r="M17" i="31"/>
  <c r="L17" i="31"/>
  <c r="K17" i="31"/>
  <c r="J17" i="31"/>
  <c r="I17" i="31"/>
  <c r="AG16" i="31"/>
  <c r="D16" i="31"/>
  <c r="E16" i="31" s="1"/>
  <c r="G16" i="31" s="1"/>
  <c r="AG15" i="31"/>
  <c r="D15" i="31"/>
  <c r="E15" i="31" s="1"/>
  <c r="G15" i="31" s="1"/>
  <c r="AG14" i="31"/>
  <c r="D14" i="31"/>
  <c r="E14" i="31" s="1"/>
  <c r="G14" i="31" s="1"/>
  <c r="AG13" i="31"/>
  <c r="D13" i="31"/>
  <c r="E13" i="31" s="1"/>
  <c r="G13" i="31" s="1"/>
  <c r="Y13" i="31" s="1"/>
  <c r="Y17" i="31" s="1"/>
  <c r="Y23" i="31" s="1"/>
  <c r="Y24" i="31" s="1"/>
  <c r="AG12" i="31"/>
  <c r="D12" i="31"/>
  <c r="E12" i="31" s="1"/>
  <c r="G12" i="31" s="1"/>
  <c r="AG11" i="31"/>
  <c r="D11" i="31"/>
  <c r="E11" i="31" s="1"/>
  <c r="G11" i="31" s="1"/>
  <c r="AG10" i="31"/>
  <c r="D10" i="31"/>
  <c r="E10" i="31" s="1"/>
  <c r="G10" i="31" s="1"/>
  <c r="R10" i="31" s="1"/>
  <c r="AH9" i="31"/>
  <c r="AG9" i="31"/>
  <c r="D9" i="31"/>
  <c r="E9" i="31" s="1"/>
  <c r="G9" i="31" s="1"/>
  <c r="AG8" i="31"/>
  <c r="D8" i="31"/>
  <c r="E8" i="31" s="1"/>
  <c r="G8" i="31" s="1"/>
  <c r="A8" i="3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G7" i="31"/>
  <c r="D7" i="31"/>
  <c r="E7" i="31" s="1"/>
  <c r="G7" i="31" s="1"/>
  <c r="B6" i="3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V6" i="31" s="1"/>
  <c r="W6" i="31" s="1"/>
  <c r="X6" i="31" s="1"/>
  <c r="Y6" i="31" s="1"/>
  <c r="Z6" i="31" s="1"/>
  <c r="AA6" i="31" s="1"/>
  <c r="AB6" i="31" s="1"/>
  <c r="AC6" i="31" s="1"/>
  <c r="AD6" i="31" s="1"/>
  <c r="AE6" i="31" s="1"/>
  <c r="AF6" i="31" s="1"/>
  <c r="AG6" i="31" s="1"/>
  <c r="AH6" i="31" s="1"/>
  <c r="AE22" i="30"/>
  <c r="AC22" i="30"/>
  <c r="AA22" i="30"/>
  <c r="Y22" i="30"/>
  <c r="W22" i="30"/>
  <c r="U22" i="30"/>
  <c r="S22" i="30"/>
  <c r="Q22" i="30"/>
  <c r="O22" i="30"/>
  <c r="M22" i="30"/>
  <c r="K22" i="30"/>
  <c r="I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D18" i="30"/>
  <c r="AB18" i="30"/>
  <c r="Z18" i="30"/>
  <c r="X18" i="30"/>
  <c r="V18" i="30"/>
  <c r="T18" i="30"/>
  <c r="R18" i="30"/>
  <c r="P18" i="30"/>
  <c r="N18" i="30"/>
  <c r="L18" i="30"/>
  <c r="J18" i="30"/>
  <c r="AF17" i="30"/>
  <c r="AE17" i="30"/>
  <c r="AD17" i="30"/>
  <c r="AC17" i="30"/>
  <c r="AB17" i="30"/>
  <c r="AA17" i="30"/>
  <c r="Z17" i="30"/>
  <c r="Q17" i="30"/>
  <c r="P17" i="30"/>
  <c r="O17" i="30"/>
  <c r="N17" i="30"/>
  <c r="M17" i="30"/>
  <c r="L17" i="30"/>
  <c r="K17" i="30"/>
  <c r="J17" i="30"/>
  <c r="I17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R10" i="30" s="1"/>
  <c r="AH9" i="30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2" i="29"/>
  <c r="AC22" i="29"/>
  <c r="AA22" i="29"/>
  <c r="Y22" i="29"/>
  <c r="W22" i="29"/>
  <c r="U22" i="29"/>
  <c r="S22" i="29"/>
  <c r="Q22" i="29"/>
  <c r="O22" i="29"/>
  <c r="M22" i="29"/>
  <c r="K22" i="29"/>
  <c r="I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D18" i="29"/>
  <c r="AB18" i="29"/>
  <c r="Z18" i="29"/>
  <c r="X18" i="29"/>
  <c r="V18" i="29"/>
  <c r="T18" i="29"/>
  <c r="R18" i="29"/>
  <c r="P18" i="29"/>
  <c r="N18" i="29"/>
  <c r="L18" i="29"/>
  <c r="J18" i="29"/>
  <c r="AF17" i="29"/>
  <c r="AE17" i="29"/>
  <c r="AD17" i="29"/>
  <c r="AC17" i="29"/>
  <c r="AB17" i="29"/>
  <c r="AA17" i="29"/>
  <c r="Z17" i="29"/>
  <c r="Q17" i="29"/>
  <c r="P17" i="29"/>
  <c r="O17" i="29"/>
  <c r="N17" i="29"/>
  <c r="M17" i="29"/>
  <c r="L17" i="29"/>
  <c r="K17" i="29"/>
  <c r="J17" i="29"/>
  <c r="I17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R10" i="29" s="1"/>
  <c r="AH9" i="29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2" i="26"/>
  <c r="AC22" i="26"/>
  <c r="AA22" i="26"/>
  <c r="Y22" i="26"/>
  <c r="W22" i="26"/>
  <c r="U22" i="26"/>
  <c r="S22" i="26"/>
  <c r="Q22" i="26"/>
  <c r="O22" i="26"/>
  <c r="M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D18" i="26"/>
  <c r="AB18" i="26"/>
  <c r="Z18" i="26"/>
  <c r="X18" i="26"/>
  <c r="V18" i="26"/>
  <c r="T18" i="26"/>
  <c r="R18" i="26"/>
  <c r="P18" i="26"/>
  <c r="N18" i="26"/>
  <c r="L18" i="26"/>
  <c r="J18" i="26"/>
  <c r="AF17" i="26"/>
  <c r="AE17" i="26"/>
  <c r="AD17" i="26"/>
  <c r="AC17" i="26"/>
  <c r="AB17" i="26"/>
  <c r="AA17" i="26"/>
  <c r="Z17" i="26"/>
  <c r="Q17" i="26"/>
  <c r="P17" i="26"/>
  <c r="O17" i="26"/>
  <c r="N17" i="26"/>
  <c r="M17" i="26"/>
  <c r="L17" i="26"/>
  <c r="K17" i="26"/>
  <c r="J17" i="26"/>
  <c r="I17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R10" i="26" s="1"/>
  <c r="AH9" i="26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5"/>
  <c r="AC22" i="25"/>
  <c r="AA22" i="25"/>
  <c r="Y22" i="25"/>
  <c r="W22" i="25"/>
  <c r="U22" i="25"/>
  <c r="S22" i="25"/>
  <c r="Q22" i="25"/>
  <c r="O22" i="25"/>
  <c r="M22" i="25"/>
  <c r="K22" i="25"/>
  <c r="I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B19" i="25"/>
  <c r="Z19" i="25"/>
  <c r="X19" i="25"/>
  <c r="V19" i="25"/>
  <c r="T19" i="25"/>
  <c r="R19" i="25"/>
  <c r="P19" i="25"/>
  <c r="N19" i="25"/>
  <c r="L19" i="25"/>
  <c r="J19" i="25"/>
  <c r="AF18" i="25"/>
  <c r="AD18" i="25"/>
  <c r="AB18" i="25"/>
  <c r="Z18" i="25"/>
  <c r="X18" i="25"/>
  <c r="V18" i="25"/>
  <c r="T18" i="25"/>
  <c r="R18" i="25"/>
  <c r="P18" i="25"/>
  <c r="N18" i="25"/>
  <c r="L18" i="25"/>
  <c r="J18" i="25"/>
  <c r="AF17" i="25"/>
  <c r="AE17" i="25"/>
  <c r="AD17" i="25"/>
  <c r="AC17" i="25"/>
  <c r="AB17" i="25"/>
  <c r="AA17" i="25"/>
  <c r="Z17" i="25"/>
  <c r="Q17" i="25"/>
  <c r="P17" i="25"/>
  <c r="O17" i="25"/>
  <c r="N17" i="25"/>
  <c r="M17" i="25"/>
  <c r="L17" i="25"/>
  <c r="K17" i="25"/>
  <c r="J17" i="25"/>
  <c r="I17" i="25"/>
  <c r="AG16" i="25"/>
  <c r="D16" i="25"/>
  <c r="E16" i="25" s="1"/>
  <c r="G16" i="25" s="1"/>
  <c r="AG15" i="25"/>
  <c r="D15" i="25"/>
  <c r="E15" i="25" s="1"/>
  <c r="G15" i="25" s="1"/>
  <c r="AG14" i="25"/>
  <c r="D14" i="25"/>
  <c r="E14" i="25" s="1"/>
  <c r="G14" i="25" s="1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W11" i="25" s="1"/>
  <c r="AG10" i="25"/>
  <c r="D10" i="25"/>
  <c r="E10" i="25" s="1"/>
  <c r="G10" i="25" s="1"/>
  <c r="R10" i="25" s="1"/>
  <c r="AH9" i="25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A23" i="44" l="1"/>
  <c r="AA24" i="44" s="1"/>
  <c r="AB22" i="43"/>
  <c r="AB23" i="43" s="1"/>
  <c r="AB24" i="43" s="1"/>
  <c r="L22" i="43"/>
  <c r="L23" i="43" s="1"/>
  <c r="L24" i="43" s="1"/>
  <c r="G13" i="44"/>
  <c r="Y13" i="44" s="1"/>
  <c r="Y17" i="44" s="1"/>
  <c r="Y23" i="44" s="1"/>
  <c r="Y24" i="44" s="1"/>
  <c r="AB22" i="44"/>
  <c r="AB23" i="44" s="1"/>
  <c r="AB24" i="44" s="1"/>
  <c r="X22" i="44"/>
  <c r="Q23" i="44"/>
  <c r="Q24" i="44" s="1"/>
  <c r="N22" i="44"/>
  <c r="N23" i="44" s="1"/>
  <c r="N24" i="44" s="1"/>
  <c r="AD22" i="44"/>
  <c r="AD23" i="44" s="1"/>
  <c r="AD24" i="44" s="1"/>
  <c r="V22" i="44"/>
  <c r="L22" i="44"/>
  <c r="L23" i="44" s="1"/>
  <c r="L24" i="44" s="1"/>
  <c r="M23" i="44"/>
  <c r="M24" i="44" s="1"/>
  <c r="AC23" i="44"/>
  <c r="AC24" i="44" s="1"/>
  <c r="R22" i="44"/>
  <c r="J22" i="44"/>
  <c r="J23" i="44" s="1"/>
  <c r="J24" i="44" s="1"/>
  <c r="O23" i="44"/>
  <c r="O24" i="44" s="1"/>
  <c r="AE23" i="44"/>
  <c r="AE24" i="44" s="1"/>
  <c r="AG17" i="44"/>
  <c r="K23" i="44"/>
  <c r="K24" i="44" s="1"/>
  <c r="P22" i="44"/>
  <c r="P23" i="44" s="1"/>
  <c r="P24" i="44" s="1"/>
  <c r="AF22" i="44"/>
  <c r="AF23" i="44" s="1"/>
  <c r="AF24" i="44" s="1"/>
  <c r="Z22" i="44"/>
  <c r="Z23" i="44" s="1"/>
  <c r="Z24" i="44" s="1"/>
  <c r="T22" i="44"/>
  <c r="X12" i="44"/>
  <c r="V12" i="44"/>
  <c r="R12" i="44"/>
  <c r="S16" i="44"/>
  <c r="W16" i="44"/>
  <c r="U16" i="44"/>
  <c r="X7" i="44"/>
  <c r="T7" i="44"/>
  <c r="AH10" i="44"/>
  <c r="V14" i="44"/>
  <c r="S14" i="44"/>
  <c r="V8" i="44"/>
  <c r="T8" i="44"/>
  <c r="W11" i="44"/>
  <c r="U11" i="44"/>
  <c r="T11" i="44"/>
  <c r="T15" i="44"/>
  <c r="R15" i="44"/>
  <c r="V15" i="44"/>
  <c r="X15" i="44"/>
  <c r="X22" i="43"/>
  <c r="I23" i="44"/>
  <c r="X22" i="42"/>
  <c r="O23" i="43"/>
  <c r="O24" i="43" s="1"/>
  <c r="AA23" i="43"/>
  <c r="AA24" i="43" s="1"/>
  <c r="M23" i="43"/>
  <c r="M24" i="43" s="1"/>
  <c r="AC23" i="43"/>
  <c r="AC24" i="43" s="1"/>
  <c r="Q23" i="43"/>
  <c r="Q24" i="43" s="1"/>
  <c r="R22" i="43"/>
  <c r="K23" i="43"/>
  <c r="K24" i="43" s="1"/>
  <c r="V22" i="43"/>
  <c r="P22" i="43"/>
  <c r="P23" i="43" s="1"/>
  <c r="P24" i="43" s="1"/>
  <c r="AF22" i="43"/>
  <c r="AF23" i="43" s="1"/>
  <c r="AF24" i="43" s="1"/>
  <c r="J22" i="43"/>
  <c r="J23" i="43" s="1"/>
  <c r="J24" i="43" s="1"/>
  <c r="Z22" i="43"/>
  <c r="Z23" i="43" s="1"/>
  <c r="Z24" i="43" s="1"/>
  <c r="AG17" i="43"/>
  <c r="T22" i="43"/>
  <c r="G13" i="43"/>
  <c r="W13" i="43" s="1"/>
  <c r="AE23" i="43"/>
  <c r="AE24" i="43" s="1"/>
  <c r="N22" i="43"/>
  <c r="N23" i="43" s="1"/>
  <c r="N24" i="43" s="1"/>
  <c r="AD22" i="43"/>
  <c r="AD23" i="43" s="1"/>
  <c r="AD24" i="43" s="1"/>
  <c r="AH10" i="43"/>
  <c r="V8" i="43"/>
  <c r="T8" i="43"/>
  <c r="W11" i="43"/>
  <c r="U11" i="43"/>
  <c r="T11" i="43"/>
  <c r="T15" i="43"/>
  <c r="R15" i="43"/>
  <c r="X15" i="43"/>
  <c r="V15" i="43"/>
  <c r="V14" i="43"/>
  <c r="S14" i="43"/>
  <c r="X7" i="43"/>
  <c r="T7" i="43"/>
  <c r="X12" i="43"/>
  <c r="V12" i="43"/>
  <c r="R12" i="43"/>
  <c r="W16" i="43"/>
  <c r="U16" i="43"/>
  <c r="S16" i="43"/>
  <c r="I23" i="43"/>
  <c r="L22" i="41"/>
  <c r="L23" i="41" s="1"/>
  <c r="L24" i="41" s="1"/>
  <c r="O23" i="42"/>
  <c r="O24" i="42" s="1"/>
  <c r="AE23" i="42"/>
  <c r="AE24" i="42" s="1"/>
  <c r="G13" i="42"/>
  <c r="Y13" i="42" s="1"/>
  <c r="Y17" i="42" s="1"/>
  <c r="Y23" i="42" s="1"/>
  <c r="Y24" i="42" s="1"/>
  <c r="Q23" i="42"/>
  <c r="Q24" i="42" s="1"/>
  <c r="AB22" i="42"/>
  <c r="AB23" i="42" s="1"/>
  <c r="AB24" i="42" s="1"/>
  <c r="P22" i="42"/>
  <c r="P23" i="42" s="1"/>
  <c r="P24" i="42" s="1"/>
  <c r="AF22" i="42"/>
  <c r="AF23" i="42" s="1"/>
  <c r="AF24" i="42" s="1"/>
  <c r="R22" i="42"/>
  <c r="K23" i="42"/>
  <c r="K24" i="42" s="1"/>
  <c r="AA23" i="42"/>
  <c r="AA24" i="42" s="1"/>
  <c r="M23" i="42"/>
  <c r="M24" i="42" s="1"/>
  <c r="AC23" i="42"/>
  <c r="AC24" i="42" s="1"/>
  <c r="J22" i="42"/>
  <c r="J23" i="42" s="1"/>
  <c r="J24" i="42" s="1"/>
  <c r="L22" i="42"/>
  <c r="L23" i="42" s="1"/>
  <c r="L24" i="42" s="1"/>
  <c r="AG17" i="42"/>
  <c r="N22" i="42"/>
  <c r="N23" i="42" s="1"/>
  <c r="N24" i="42" s="1"/>
  <c r="AD22" i="42"/>
  <c r="AD23" i="42" s="1"/>
  <c r="AD24" i="42" s="1"/>
  <c r="V22" i="42"/>
  <c r="Z22" i="42"/>
  <c r="Z23" i="42" s="1"/>
  <c r="Z24" i="42" s="1"/>
  <c r="T22" i="42"/>
  <c r="AH10" i="42"/>
  <c r="S16" i="42"/>
  <c r="W16" i="42"/>
  <c r="U16" i="42"/>
  <c r="V8" i="42"/>
  <c r="T8" i="42"/>
  <c r="W11" i="42"/>
  <c r="U11" i="42"/>
  <c r="T11" i="42"/>
  <c r="V14" i="42"/>
  <c r="S14" i="42"/>
  <c r="X12" i="42"/>
  <c r="V12" i="42"/>
  <c r="R12" i="42"/>
  <c r="T15" i="42"/>
  <c r="R15" i="42"/>
  <c r="V15" i="42"/>
  <c r="X15" i="42"/>
  <c r="X7" i="42"/>
  <c r="T7" i="42"/>
  <c r="M23" i="41"/>
  <c r="M24" i="41" s="1"/>
  <c r="AC23" i="41"/>
  <c r="AC24" i="41" s="1"/>
  <c r="J22" i="41"/>
  <c r="J23" i="41" s="1"/>
  <c r="J24" i="41" s="1"/>
  <c r="X22" i="41"/>
  <c r="I23" i="42"/>
  <c r="AB22" i="41"/>
  <c r="AB23" i="41" s="1"/>
  <c r="AB24" i="41" s="1"/>
  <c r="P22" i="41"/>
  <c r="P23" i="41" s="1"/>
  <c r="P24" i="41" s="1"/>
  <c r="AF22" i="41"/>
  <c r="AF23" i="41" s="1"/>
  <c r="AF24" i="41" s="1"/>
  <c r="Z22" i="41"/>
  <c r="Z23" i="41" s="1"/>
  <c r="Z24" i="41" s="1"/>
  <c r="O23" i="41"/>
  <c r="O24" i="41" s="1"/>
  <c r="AE23" i="41"/>
  <c r="AE24" i="41" s="1"/>
  <c r="AA23" i="41"/>
  <c r="AA24" i="41" s="1"/>
  <c r="T7" i="41"/>
  <c r="X7" i="41"/>
  <c r="Y13" i="41"/>
  <c r="Y17" i="41" s="1"/>
  <c r="Y23" i="41" s="1"/>
  <c r="Y24" i="41" s="1"/>
  <c r="W13" i="41"/>
  <c r="T13" i="41"/>
  <c r="T8" i="41"/>
  <c r="V8" i="41"/>
  <c r="Q23" i="41"/>
  <c r="Q24" i="41" s="1"/>
  <c r="R22" i="41"/>
  <c r="R22" i="40"/>
  <c r="K23" i="41"/>
  <c r="K24" i="41" s="1"/>
  <c r="N22" i="41"/>
  <c r="N23" i="41" s="1"/>
  <c r="N24" i="41" s="1"/>
  <c r="AD22" i="41"/>
  <c r="AD23" i="41" s="1"/>
  <c r="AD24" i="41" s="1"/>
  <c r="AG17" i="41"/>
  <c r="V22" i="41"/>
  <c r="T22" i="41"/>
  <c r="S16" i="41"/>
  <c r="W16" i="41"/>
  <c r="U16" i="41"/>
  <c r="X12" i="41"/>
  <c r="V12" i="41"/>
  <c r="R12" i="41"/>
  <c r="V14" i="41"/>
  <c r="S14" i="41"/>
  <c r="AH10" i="41"/>
  <c r="T15" i="41"/>
  <c r="R15" i="41"/>
  <c r="V15" i="41"/>
  <c r="X15" i="41"/>
  <c r="W11" i="41"/>
  <c r="U11" i="41"/>
  <c r="T11" i="41"/>
  <c r="O23" i="40"/>
  <c r="O24" i="40" s="1"/>
  <c r="AE23" i="40"/>
  <c r="AE24" i="40" s="1"/>
  <c r="U13" i="41"/>
  <c r="I23" i="41"/>
  <c r="K23" i="40"/>
  <c r="K24" i="40" s="1"/>
  <c r="AA23" i="40"/>
  <c r="AA24" i="40" s="1"/>
  <c r="V22" i="40"/>
  <c r="Q23" i="40"/>
  <c r="Q24" i="40" s="1"/>
  <c r="J22" i="40"/>
  <c r="J23" i="40" s="1"/>
  <c r="J24" i="40" s="1"/>
  <c r="Z22" i="40"/>
  <c r="Z23" i="40" s="1"/>
  <c r="Z24" i="40" s="1"/>
  <c r="L22" i="38"/>
  <c r="L23" i="38" s="1"/>
  <c r="L24" i="38" s="1"/>
  <c r="P22" i="40"/>
  <c r="P23" i="40" s="1"/>
  <c r="P24" i="40" s="1"/>
  <c r="AF22" i="40"/>
  <c r="AF23" i="40" s="1"/>
  <c r="AF24" i="40" s="1"/>
  <c r="AB22" i="40"/>
  <c r="AB23" i="40" s="1"/>
  <c r="AB24" i="40" s="1"/>
  <c r="M23" i="40"/>
  <c r="M24" i="40" s="1"/>
  <c r="AC23" i="40"/>
  <c r="AC24" i="40" s="1"/>
  <c r="AB22" i="38"/>
  <c r="AB23" i="38" s="1"/>
  <c r="AB24" i="38" s="1"/>
  <c r="L22" i="40"/>
  <c r="L23" i="40" s="1"/>
  <c r="L24" i="40" s="1"/>
  <c r="AG17" i="40"/>
  <c r="X22" i="40"/>
  <c r="AB22" i="39"/>
  <c r="AB23" i="39" s="1"/>
  <c r="AB24" i="39" s="1"/>
  <c r="N22" i="40"/>
  <c r="N23" i="40" s="1"/>
  <c r="N24" i="40" s="1"/>
  <c r="AD22" i="40"/>
  <c r="AD23" i="40" s="1"/>
  <c r="AD24" i="40" s="1"/>
  <c r="T22" i="40"/>
  <c r="T15" i="40"/>
  <c r="R15" i="40"/>
  <c r="X15" i="40"/>
  <c r="V15" i="40"/>
  <c r="S16" i="40"/>
  <c r="W16" i="40"/>
  <c r="U16" i="40"/>
  <c r="X7" i="40"/>
  <c r="T7" i="40"/>
  <c r="AH10" i="40"/>
  <c r="Y13" i="40"/>
  <c r="Y17" i="40" s="1"/>
  <c r="Y23" i="40" s="1"/>
  <c r="Y24" i="40" s="1"/>
  <c r="W13" i="40"/>
  <c r="U13" i="40"/>
  <c r="T13" i="40"/>
  <c r="X12" i="40"/>
  <c r="V12" i="40"/>
  <c r="R12" i="40"/>
  <c r="V14" i="40"/>
  <c r="S14" i="40"/>
  <c r="V8" i="40"/>
  <c r="T8" i="40"/>
  <c r="W11" i="40"/>
  <c r="U11" i="40"/>
  <c r="T11" i="40"/>
  <c r="I23" i="40"/>
  <c r="X22" i="39"/>
  <c r="AE23" i="39"/>
  <c r="AE24" i="39" s="1"/>
  <c r="Q23" i="39"/>
  <c r="Q24" i="39" s="1"/>
  <c r="K23" i="39"/>
  <c r="K24" i="39" s="1"/>
  <c r="AA23" i="39"/>
  <c r="AA24" i="39" s="1"/>
  <c r="L22" i="39"/>
  <c r="L23" i="39" s="1"/>
  <c r="L24" i="39" s="1"/>
  <c r="P22" i="39"/>
  <c r="P23" i="39" s="1"/>
  <c r="P24" i="39" s="1"/>
  <c r="AF22" i="39"/>
  <c r="AF23" i="39" s="1"/>
  <c r="AF24" i="39" s="1"/>
  <c r="P22" i="38"/>
  <c r="P23" i="38" s="1"/>
  <c r="P24" i="38" s="1"/>
  <c r="AF22" i="38"/>
  <c r="AF23" i="38" s="1"/>
  <c r="AF24" i="38" s="1"/>
  <c r="M23" i="39"/>
  <c r="M24" i="39" s="1"/>
  <c r="AC23" i="39"/>
  <c r="AC24" i="39" s="1"/>
  <c r="O23" i="39"/>
  <c r="O24" i="39" s="1"/>
  <c r="N22" i="39"/>
  <c r="N23" i="39" s="1"/>
  <c r="N24" i="39" s="1"/>
  <c r="AD22" i="39"/>
  <c r="AD23" i="39" s="1"/>
  <c r="AD24" i="39" s="1"/>
  <c r="R22" i="39"/>
  <c r="V22" i="39"/>
  <c r="J22" i="39"/>
  <c r="J23" i="39" s="1"/>
  <c r="J24" i="39" s="1"/>
  <c r="Z22" i="39"/>
  <c r="Z23" i="39" s="1"/>
  <c r="Z24" i="39" s="1"/>
  <c r="AG17" i="39"/>
  <c r="T22" i="39"/>
  <c r="X7" i="39"/>
  <c r="T7" i="39"/>
  <c r="AH10" i="39"/>
  <c r="Y13" i="39"/>
  <c r="Y17" i="39" s="1"/>
  <c r="Y23" i="39" s="1"/>
  <c r="Y24" i="39" s="1"/>
  <c r="W13" i="39"/>
  <c r="U13" i="39"/>
  <c r="T13" i="39"/>
  <c r="S16" i="39"/>
  <c r="W16" i="39"/>
  <c r="U16" i="39"/>
  <c r="X12" i="39"/>
  <c r="V12" i="39"/>
  <c r="R12" i="39"/>
  <c r="V14" i="39"/>
  <c r="S14" i="39"/>
  <c r="V8" i="39"/>
  <c r="T8" i="39"/>
  <c r="W11" i="39"/>
  <c r="U11" i="39"/>
  <c r="T11" i="39"/>
  <c r="T15" i="39"/>
  <c r="R15" i="39"/>
  <c r="V15" i="39"/>
  <c r="X15" i="39"/>
  <c r="O23" i="38"/>
  <c r="O24" i="38" s="1"/>
  <c r="AE23" i="38"/>
  <c r="AE24" i="38" s="1"/>
  <c r="N22" i="38"/>
  <c r="N23" i="38" s="1"/>
  <c r="N24" i="38" s="1"/>
  <c r="X22" i="38"/>
  <c r="I23" i="39"/>
  <c r="K23" i="38"/>
  <c r="K24" i="38" s="1"/>
  <c r="AA23" i="38"/>
  <c r="AA24" i="38" s="1"/>
  <c r="Q23" i="38"/>
  <c r="Q24" i="38" s="1"/>
  <c r="M23" i="38"/>
  <c r="M24" i="38" s="1"/>
  <c r="AC23" i="38"/>
  <c r="AC24" i="38" s="1"/>
  <c r="AD22" i="38"/>
  <c r="AD23" i="38" s="1"/>
  <c r="AD24" i="38" s="1"/>
  <c r="V22" i="38"/>
  <c r="AG17" i="38"/>
  <c r="R22" i="38"/>
  <c r="J22" i="38"/>
  <c r="J23" i="38" s="1"/>
  <c r="J24" i="38" s="1"/>
  <c r="Z22" i="38"/>
  <c r="Z23" i="38" s="1"/>
  <c r="Z24" i="38" s="1"/>
  <c r="T22" i="38"/>
  <c r="X7" i="38"/>
  <c r="T7" i="38"/>
  <c r="W16" i="38"/>
  <c r="S16" i="38"/>
  <c r="U16" i="38"/>
  <c r="V14" i="38"/>
  <c r="S14" i="38"/>
  <c r="V8" i="38"/>
  <c r="T8" i="38"/>
  <c r="W11" i="38"/>
  <c r="U11" i="38"/>
  <c r="T11" i="38"/>
  <c r="X12" i="38"/>
  <c r="V12" i="38"/>
  <c r="R12" i="38"/>
  <c r="T15" i="38"/>
  <c r="R15" i="38"/>
  <c r="V15" i="38"/>
  <c r="X15" i="38"/>
  <c r="AH10" i="38"/>
  <c r="Y13" i="38"/>
  <c r="Y17" i="38" s="1"/>
  <c r="Y23" i="38" s="1"/>
  <c r="Y24" i="38" s="1"/>
  <c r="W13" i="38"/>
  <c r="U13" i="38"/>
  <c r="T13" i="38"/>
  <c r="I23" i="38"/>
  <c r="M23" i="36"/>
  <c r="M24" i="36" s="1"/>
  <c r="AC23" i="36"/>
  <c r="AC24" i="36" s="1"/>
  <c r="AA23" i="36"/>
  <c r="AA24" i="36" s="1"/>
  <c r="V22" i="36"/>
  <c r="P22" i="35"/>
  <c r="P23" i="35" s="1"/>
  <c r="P24" i="35" s="1"/>
  <c r="AF22" i="35"/>
  <c r="AF23" i="35" s="1"/>
  <c r="AF24" i="35" s="1"/>
  <c r="K23" i="36"/>
  <c r="K24" i="36" s="1"/>
  <c r="P22" i="36"/>
  <c r="P23" i="36" s="1"/>
  <c r="P24" i="36" s="1"/>
  <c r="AF22" i="36"/>
  <c r="AF23" i="36" s="1"/>
  <c r="AF24" i="36" s="1"/>
  <c r="R22" i="36"/>
  <c r="M23" i="35"/>
  <c r="M24" i="35" s="1"/>
  <c r="AC23" i="35"/>
  <c r="AC24" i="35" s="1"/>
  <c r="O23" i="36"/>
  <c r="O24" i="36" s="1"/>
  <c r="AE23" i="36"/>
  <c r="AE24" i="36" s="1"/>
  <c r="N22" i="36"/>
  <c r="N23" i="36" s="1"/>
  <c r="N24" i="36" s="1"/>
  <c r="AD22" i="36"/>
  <c r="AD23" i="36" s="1"/>
  <c r="AD24" i="36" s="1"/>
  <c r="X22" i="36"/>
  <c r="Q23" i="36"/>
  <c r="Q24" i="36" s="1"/>
  <c r="J22" i="36"/>
  <c r="J23" i="36" s="1"/>
  <c r="J24" i="36" s="1"/>
  <c r="Z22" i="36"/>
  <c r="Z23" i="36" s="1"/>
  <c r="Z24" i="36" s="1"/>
  <c r="AG17" i="36"/>
  <c r="L22" i="36"/>
  <c r="L23" i="36" s="1"/>
  <c r="L24" i="36" s="1"/>
  <c r="AB22" i="36"/>
  <c r="AB23" i="36" s="1"/>
  <c r="AB24" i="36" s="1"/>
  <c r="T22" i="36"/>
  <c r="X12" i="36"/>
  <c r="R12" i="36"/>
  <c r="V12" i="36"/>
  <c r="U16" i="36"/>
  <c r="W16" i="36"/>
  <c r="S16" i="36"/>
  <c r="X7" i="36"/>
  <c r="T7" i="36"/>
  <c r="AH10" i="36"/>
  <c r="Y13" i="36"/>
  <c r="Y17" i="36" s="1"/>
  <c r="Y23" i="36" s="1"/>
  <c r="Y24" i="36" s="1"/>
  <c r="W13" i="36"/>
  <c r="U13" i="36"/>
  <c r="T13" i="36"/>
  <c r="V14" i="36"/>
  <c r="S14" i="36"/>
  <c r="V8" i="36"/>
  <c r="T8" i="36"/>
  <c r="U11" i="36"/>
  <c r="T11" i="36"/>
  <c r="W11" i="36"/>
  <c r="T15" i="36"/>
  <c r="R15" i="36"/>
  <c r="X15" i="36"/>
  <c r="V15" i="36"/>
  <c r="K23" i="34"/>
  <c r="K24" i="34" s="1"/>
  <c r="AA23" i="34"/>
  <c r="AA24" i="34" s="1"/>
  <c r="X22" i="35"/>
  <c r="L22" i="35"/>
  <c r="L23" i="35" s="1"/>
  <c r="L24" i="35" s="1"/>
  <c r="AB22" i="35"/>
  <c r="AB23" i="35" s="1"/>
  <c r="AB24" i="35" s="1"/>
  <c r="I23" i="36"/>
  <c r="V22" i="35"/>
  <c r="P22" i="34"/>
  <c r="P23" i="34" s="1"/>
  <c r="P24" i="34" s="1"/>
  <c r="AF22" i="34"/>
  <c r="AF23" i="34" s="1"/>
  <c r="AF24" i="34" s="1"/>
  <c r="Q23" i="35"/>
  <c r="Q24" i="35" s="1"/>
  <c r="J22" i="35"/>
  <c r="J23" i="35" s="1"/>
  <c r="J24" i="35" s="1"/>
  <c r="AG17" i="35"/>
  <c r="O23" i="35"/>
  <c r="O24" i="35" s="1"/>
  <c r="AE23" i="35"/>
  <c r="AE24" i="35" s="1"/>
  <c r="AC23" i="34"/>
  <c r="AC24" i="34" s="1"/>
  <c r="Z22" i="35"/>
  <c r="Z23" i="35" s="1"/>
  <c r="Z24" i="35" s="1"/>
  <c r="K23" i="35"/>
  <c r="K24" i="35" s="1"/>
  <c r="AA23" i="35"/>
  <c r="AA24" i="35" s="1"/>
  <c r="N22" i="35"/>
  <c r="N23" i="35" s="1"/>
  <c r="N24" i="35" s="1"/>
  <c r="AD22" i="35"/>
  <c r="AD23" i="35" s="1"/>
  <c r="AD24" i="35" s="1"/>
  <c r="R22" i="35"/>
  <c r="T22" i="35"/>
  <c r="X7" i="35"/>
  <c r="T7" i="35"/>
  <c r="Y13" i="35"/>
  <c r="Y17" i="35" s="1"/>
  <c r="Y23" i="35" s="1"/>
  <c r="Y24" i="35" s="1"/>
  <c r="W13" i="35"/>
  <c r="U13" i="35"/>
  <c r="T13" i="35"/>
  <c r="AH10" i="35"/>
  <c r="V14" i="35"/>
  <c r="S14" i="35"/>
  <c r="X12" i="35"/>
  <c r="V12" i="35"/>
  <c r="R12" i="35"/>
  <c r="V8" i="35"/>
  <c r="T8" i="35"/>
  <c r="W11" i="35"/>
  <c r="U11" i="35"/>
  <c r="T11" i="35"/>
  <c r="T15" i="35"/>
  <c r="R15" i="35"/>
  <c r="X15" i="35"/>
  <c r="V15" i="35"/>
  <c r="S16" i="35"/>
  <c r="W16" i="35"/>
  <c r="U16" i="35"/>
  <c r="AD22" i="34"/>
  <c r="AD23" i="34" s="1"/>
  <c r="AD24" i="34" s="1"/>
  <c r="Q23" i="34"/>
  <c r="Q24" i="34" s="1"/>
  <c r="I23" i="35"/>
  <c r="O23" i="34"/>
  <c r="O24" i="34" s="1"/>
  <c r="AE23" i="34"/>
  <c r="AE24" i="34" s="1"/>
  <c r="R22" i="34"/>
  <c r="AB22" i="34"/>
  <c r="AB23" i="34" s="1"/>
  <c r="AB24" i="34" s="1"/>
  <c r="N22" i="34"/>
  <c r="N23" i="34" s="1"/>
  <c r="N24" i="34" s="1"/>
  <c r="X22" i="34"/>
  <c r="L22" i="34"/>
  <c r="L23" i="34" s="1"/>
  <c r="L24" i="34" s="1"/>
  <c r="L22" i="33"/>
  <c r="L23" i="33" s="1"/>
  <c r="L24" i="33" s="1"/>
  <c r="AB22" i="33"/>
  <c r="AB23" i="33" s="1"/>
  <c r="AB24" i="33" s="1"/>
  <c r="AF22" i="33"/>
  <c r="AF23" i="33" s="1"/>
  <c r="AF24" i="33" s="1"/>
  <c r="V22" i="34"/>
  <c r="AG17" i="34"/>
  <c r="M23" i="34"/>
  <c r="M24" i="34" s="1"/>
  <c r="J22" i="34"/>
  <c r="J23" i="34" s="1"/>
  <c r="J24" i="34" s="1"/>
  <c r="Z22" i="34"/>
  <c r="Z23" i="34" s="1"/>
  <c r="Z24" i="34" s="1"/>
  <c r="T22" i="34"/>
  <c r="W16" i="34"/>
  <c r="S16" i="34"/>
  <c r="U16" i="34"/>
  <c r="W11" i="34"/>
  <c r="U11" i="34"/>
  <c r="T11" i="34"/>
  <c r="Y13" i="34"/>
  <c r="Y17" i="34" s="1"/>
  <c r="Y23" i="34" s="1"/>
  <c r="Y24" i="34" s="1"/>
  <c r="W13" i="34"/>
  <c r="U13" i="34"/>
  <c r="T13" i="34"/>
  <c r="V8" i="34"/>
  <c r="T8" i="34"/>
  <c r="V14" i="34"/>
  <c r="S14" i="34"/>
  <c r="X12" i="34"/>
  <c r="V12" i="34"/>
  <c r="R12" i="34"/>
  <c r="T15" i="34"/>
  <c r="R15" i="34"/>
  <c r="V15" i="34"/>
  <c r="X15" i="34"/>
  <c r="X7" i="34"/>
  <c r="T7" i="34"/>
  <c r="AH10" i="34"/>
  <c r="M23" i="33"/>
  <c r="M24" i="33" s="1"/>
  <c r="AC23" i="33"/>
  <c r="AC24" i="33" s="1"/>
  <c r="P22" i="33"/>
  <c r="P23" i="33" s="1"/>
  <c r="P24" i="33" s="1"/>
  <c r="I23" i="34"/>
  <c r="P22" i="32"/>
  <c r="P23" i="32" s="1"/>
  <c r="P24" i="32" s="1"/>
  <c r="V22" i="32"/>
  <c r="O23" i="33"/>
  <c r="O24" i="33" s="1"/>
  <c r="AE23" i="33"/>
  <c r="AE24" i="33" s="1"/>
  <c r="AD22" i="33"/>
  <c r="AD23" i="33" s="1"/>
  <c r="AD24" i="33" s="1"/>
  <c r="X22" i="33"/>
  <c r="Q23" i="33"/>
  <c r="Q24" i="33" s="1"/>
  <c r="AA23" i="33"/>
  <c r="AA24" i="33" s="1"/>
  <c r="R22" i="33"/>
  <c r="L22" i="32"/>
  <c r="L23" i="32" s="1"/>
  <c r="L24" i="32" s="1"/>
  <c r="AB22" i="32"/>
  <c r="AB23" i="32" s="1"/>
  <c r="AB24" i="32" s="1"/>
  <c r="K23" i="33"/>
  <c r="K24" i="33" s="1"/>
  <c r="V22" i="33"/>
  <c r="N22" i="33"/>
  <c r="N23" i="33" s="1"/>
  <c r="N24" i="33" s="1"/>
  <c r="J22" i="33"/>
  <c r="J23" i="33" s="1"/>
  <c r="J24" i="33" s="1"/>
  <c r="Z22" i="33"/>
  <c r="Z23" i="33" s="1"/>
  <c r="Z24" i="33" s="1"/>
  <c r="AG17" i="33"/>
  <c r="T22" i="33"/>
  <c r="W16" i="33"/>
  <c r="S16" i="33"/>
  <c r="U16" i="33"/>
  <c r="X7" i="33"/>
  <c r="T7" i="33"/>
  <c r="AH10" i="33"/>
  <c r="Y13" i="33"/>
  <c r="Y17" i="33" s="1"/>
  <c r="Y23" i="33" s="1"/>
  <c r="Y24" i="33" s="1"/>
  <c r="W13" i="33"/>
  <c r="U13" i="33"/>
  <c r="T13" i="33"/>
  <c r="V14" i="33"/>
  <c r="S14" i="33"/>
  <c r="V8" i="33"/>
  <c r="T8" i="33"/>
  <c r="W11" i="33"/>
  <c r="U11" i="33"/>
  <c r="T11" i="33"/>
  <c r="T15" i="33"/>
  <c r="R15" i="33"/>
  <c r="V15" i="33"/>
  <c r="X15" i="33"/>
  <c r="X12" i="33"/>
  <c r="V12" i="33"/>
  <c r="R12" i="33"/>
  <c r="AF22" i="32"/>
  <c r="AF23" i="32" s="1"/>
  <c r="AF24" i="32" s="1"/>
  <c r="I23" i="33"/>
  <c r="L22" i="31"/>
  <c r="L23" i="31" s="1"/>
  <c r="L24" i="31" s="1"/>
  <c r="K23" i="32"/>
  <c r="K24" i="32" s="1"/>
  <c r="AA23" i="32"/>
  <c r="AA24" i="32" s="1"/>
  <c r="M23" i="32"/>
  <c r="M24" i="32" s="1"/>
  <c r="AC23" i="32"/>
  <c r="AC24" i="32" s="1"/>
  <c r="AB22" i="31"/>
  <c r="AB23" i="31" s="1"/>
  <c r="AB24" i="31" s="1"/>
  <c r="I23" i="31"/>
  <c r="I24" i="31" s="1"/>
  <c r="O23" i="32"/>
  <c r="O24" i="32" s="1"/>
  <c r="AE23" i="32"/>
  <c r="AE24" i="32" s="1"/>
  <c r="X22" i="32"/>
  <c r="V22" i="31"/>
  <c r="Q23" i="32"/>
  <c r="Q24" i="32" s="1"/>
  <c r="AG17" i="32"/>
  <c r="P22" i="31"/>
  <c r="P23" i="31" s="1"/>
  <c r="P24" i="31" s="1"/>
  <c r="AF22" i="31"/>
  <c r="AF23" i="31" s="1"/>
  <c r="AF24" i="31" s="1"/>
  <c r="N22" i="32"/>
  <c r="N23" i="32" s="1"/>
  <c r="N24" i="32" s="1"/>
  <c r="AD22" i="32"/>
  <c r="AD23" i="32" s="1"/>
  <c r="AD24" i="32" s="1"/>
  <c r="R22" i="32"/>
  <c r="J22" i="32"/>
  <c r="J23" i="32" s="1"/>
  <c r="J24" i="32" s="1"/>
  <c r="Z22" i="32"/>
  <c r="Z23" i="32" s="1"/>
  <c r="Z24" i="32" s="1"/>
  <c r="T22" i="32"/>
  <c r="V14" i="32"/>
  <c r="S14" i="32"/>
  <c r="X12" i="32"/>
  <c r="V12" i="32"/>
  <c r="R12" i="32"/>
  <c r="X7" i="32"/>
  <c r="T7" i="32"/>
  <c r="W11" i="32"/>
  <c r="U11" i="32"/>
  <c r="T11" i="32"/>
  <c r="S16" i="32"/>
  <c r="W16" i="32"/>
  <c r="U16" i="32"/>
  <c r="Y13" i="32"/>
  <c r="Y17" i="32" s="1"/>
  <c r="Y23" i="32" s="1"/>
  <c r="Y24" i="32" s="1"/>
  <c r="W13" i="32"/>
  <c r="U13" i="32"/>
  <c r="T13" i="32"/>
  <c r="T15" i="32"/>
  <c r="R15" i="32"/>
  <c r="X15" i="32"/>
  <c r="V15" i="32"/>
  <c r="AH10" i="32"/>
  <c r="V8" i="32"/>
  <c r="T8" i="32"/>
  <c r="I23" i="32"/>
  <c r="M23" i="31"/>
  <c r="M24" i="31" s="1"/>
  <c r="AC23" i="31"/>
  <c r="AC24" i="31" s="1"/>
  <c r="O23" i="31"/>
  <c r="O24" i="31" s="1"/>
  <c r="AE23" i="31"/>
  <c r="AE24" i="31" s="1"/>
  <c r="AA23" i="30"/>
  <c r="AA24" i="30" s="1"/>
  <c r="X22" i="31"/>
  <c r="Q23" i="31"/>
  <c r="Q24" i="31" s="1"/>
  <c r="R22" i="31"/>
  <c r="L22" i="30"/>
  <c r="L23" i="30" s="1"/>
  <c r="L24" i="30" s="1"/>
  <c r="K23" i="31"/>
  <c r="K24" i="31" s="1"/>
  <c r="AA23" i="31"/>
  <c r="AA24" i="31" s="1"/>
  <c r="W16" i="31"/>
  <c r="S16" i="31"/>
  <c r="N22" i="31"/>
  <c r="N23" i="31" s="1"/>
  <c r="N24" i="31" s="1"/>
  <c r="AD22" i="31"/>
  <c r="AD23" i="31" s="1"/>
  <c r="AD24" i="31" s="1"/>
  <c r="AG17" i="31"/>
  <c r="J22" i="31"/>
  <c r="J23" i="31" s="1"/>
  <c r="J24" i="31" s="1"/>
  <c r="Z22" i="31"/>
  <c r="Z23" i="31" s="1"/>
  <c r="Z24" i="31" s="1"/>
  <c r="T22" i="31"/>
  <c r="V8" i="31"/>
  <c r="T8" i="31"/>
  <c r="W11" i="31"/>
  <c r="U11" i="31"/>
  <c r="T11" i="31"/>
  <c r="V14" i="31"/>
  <c r="S14" i="31"/>
  <c r="X12" i="31"/>
  <c r="V12" i="31"/>
  <c r="R12" i="31"/>
  <c r="T15" i="31"/>
  <c r="R15" i="31"/>
  <c r="V15" i="31"/>
  <c r="X15" i="31"/>
  <c r="AH10" i="31"/>
  <c r="X7" i="31"/>
  <c r="T7" i="31"/>
  <c r="M23" i="30"/>
  <c r="M24" i="30" s="1"/>
  <c r="AC23" i="30"/>
  <c r="AC24" i="30" s="1"/>
  <c r="U16" i="31"/>
  <c r="T13" i="31"/>
  <c r="U13" i="31"/>
  <c r="W13" i="31"/>
  <c r="AB22" i="30"/>
  <c r="AB23" i="30" s="1"/>
  <c r="AB24" i="30" s="1"/>
  <c r="O23" i="30"/>
  <c r="O24" i="30" s="1"/>
  <c r="AE23" i="30"/>
  <c r="AE24" i="30" s="1"/>
  <c r="X22" i="30"/>
  <c r="N22" i="30"/>
  <c r="N23" i="30" s="1"/>
  <c r="N24" i="30" s="1"/>
  <c r="AD22" i="30"/>
  <c r="AD23" i="30" s="1"/>
  <c r="AD24" i="30" s="1"/>
  <c r="Q23" i="30"/>
  <c r="Q24" i="30" s="1"/>
  <c r="P22" i="30"/>
  <c r="P23" i="30" s="1"/>
  <c r="P24" i="30" s="1"/>
  <c r="AF22" i="30"/>
  <c r="AF23" i="30" s="1"/>
  <c r="AF24" i="30" s="1"/>
  <c r="L22" i="29"/>
  <c r="L23" i="29" s="1"/>
  <c r="L24" i="29" s="1"/>
  <c r="R22" i="30"/>
  <c r="K23" i="30"/>
  <c r="K24" i="30" s="1"/>
  <c r="V22" i="30"/>
  <c r="AG17" i="30"/>
  <c r="J22" i="30"/>
  <c r="J23" i="30" s="1"/>
  <c r="J24" i="30" s="1"/>
  <c r="Z22" i="30"/>
  <c r="Z23" i="30" s="1"/>
  <c r="Z24" i="30" s="1"/>
  <c r="T22" i="30"/>
  <c r="X7" i="30"/>
  <c r="T7" i="30"/>
  <c r="W16" i="30"/>
  <c r="U16" i="30"/>
  <c r="S16" i="30"/>
  <c r="AH10" i="30"/>
  <c r="W11" i="30"/>
  <c r="U11" i="30"/>
  <c r="T11" i="30"/>
  <c r="V14" i="30"/>
  <c r="S14" i="30"/>
  <c r="Y13" i="30"/>
  <c r="Y17" i="30" s="1"/>
  <c r="Y23" i="30" s="1"/>
  <c r="Y24" i="30" s="1"/>
  <c r="W13" i="30"/>
  <c r="U13" i="30"/>
  <c r="T13" i="30"/>
  <c r="V8" i="30"/>
  <c r="T8" i="30"/>
  <c r="X12" i="30"/>
  <c r="V12" i="30"/>
  <c r="R12" i="30"/>
  <c r="T15" i="30"/>
  <c r="R15" i="30"/>
  <c r="V15" i="30"/>
  <c r="X15" i="30"/>
  <c r="I23" i="30"/>
  <c r="N22" i="29"/>
  <c r="N23" i="29" s="1"/>
  <c r="N24" i="29" s="1"/>
  <c r="M23" i="29"/>
  <c r="M24" i="29" s="1"/>
  <c r="AC23" i="29"/>
  <c r="AC24" i="29" s="1"/>
  <c r="O23" i="29"/>
  <c r="O24" i="29" s="1"/>
  <c r="AE23" i="29"/>
  <c r="AE24" i="29" s="1"/>
  <c r="K23" i="29"/>
  <c r="K24" i="29" s="1"/>
  <c r="AA23" i="29"/>
  <c r="AA24" i="29" s="1"/>
  <c r="AB22" i="29"/>
  <c r="AB23" i="29" s="1"/>
  <c r="AB24" i="29" s="1"/>
  <c r="AD22" i="29"/>
  <c r="AD23" i="29" s="1"/>
  <c r="AD24" i="29" s="1"/>
  <c r="R22" i="29"/>
  <c r="V22" i="29"/>
  <c r="Q23" i="29"/>
  <c r="Q24" i="29" s="1"/>
  <c r="X22" i="29"/>
  <c r="P22" i="29"/>
  <c r="P23" i="29" s="1"/>
  <c r="P24" i="29" s="1"/>
  <c r="AF22" i="29"/>
  <c r="AF23" i="29" s="1"/>
  <c r="AF24" i="29" s="1"/>
  <c r="J22" i="29"/>
  <c r="J23" i="29" s="1"/>
  <c r="J24" i="29" s="1"/>
  <c r="Z22" i="29"/>
  <c r="Z23" i="29" s="1"/>
  <c r="Z24" i="29" s="1"/>
  <c r="T22" i="29"/>
  <c r="AG17" i="29"/>
  <c r="Y13" i="29"/>
  <c r="Y17" i="29" s="1"/>
  <c r="Y23" i="29" s="1"/>
  <c r="Y24" i="29" s="1"/>
  <c r="W13" i="29"/>
  <c r="U13" i="29"/>
  <c r="T13" i="29"/>
  <c r="AH10" i="29"/>
  <c r="V14" i="29"/>
  <c r="S14" i="29"/>
  <c r="X12" i="29"/>
  <c r="V12" i="29"/>
  <c r="R12" i="29"/>
  <c r="X7" i="29"/>
  <c r="T7" i="29"/>
  <c r="S16" i="29"/>
  <c r="W16" i="29"/>
  <c r="U16" i="29"/>
  <c r="V8" i="29"/>
  <c r="T8" i="29"/>
  <c r="W11" i="29"/>
  <c r="U11" i="29"/>
  <c r="T11" i="29"/>
  <c r="T15" i="29"/>
  <c r="R15" i="29"/>
  <c r="X15" i="29"/>
  <c r="V15" i="29"/>
  <c r="I23" i="29"/>
  <c r="AA23" i="26"/>
  <c r="AA24" i="26" s="1"/>
  <c r="Q23" i="25"/>
  <c r="Q24" i="25" s="1"/>
  <c r="J22" i="25"/>
  <c r="J23" i="25" s="1"/>
  <c r="J24" i="25" s="1"/>
  <c r="Z22" i="25"/>
  <c r="Z23" i="25" s="1"/>
  <c r="Z24" i="25" s="1"/>
  <c r="T22" i="26"/>
  <c r="AD22" i="25"/>
  <c r="AD23" i="25" s="1"/>
  <c r="AD24" i="25" s="1"/>
  <c r="N22" i="25"/>
  <c r="N23" i="25" s="1"/>
  <c r="N24" i="25" s="1"/>
  <c r="P22" i="26"/>
  <c r="P23" i="26" s="1"/>
  <c r="P24" i="26" s="1"/>
  <c r="AF22" i="26"/>
  <c r="AF23" i="26" s="1"/>
  <c r="AF24" i="26" s="1"/>
  <c r="O23" i="26"/>
  <c r="O24" i="26" s="1"/>
  <c r="AE23" i="26"/>
  <c r="AE24" i="26" s="1"/>
  <c r="M23" i="26"/>
  <c r="M24" i="26" s="1"/>
  <c r="AC23" i="26"/>
  <c r="AC24" i="26" s="1"/>
  <c r="P22" i="25"/>
  <c r="P23" i="25" s="1"/>
  <c r="P24" i="25" s="1"/>
  <c r="AF22" i="25"/>
  <c r="AF23" i="25" s="1"/>
  <c r="AF24" i="25" s="1"/>
  <c r="X22" i="26"/>
  <c r="N22" i="26"/>
  <c r="N23" i="26" s="1"/>
  <c r="N24" i="26" s="1"/>
  <c r="L22" i="26"/>
  <c r="L23" i="26" s="1"/>
  <c r="L24" i="26" s="1"/>
  <c r="AB22" i="26"/>
  <c r="AB23" i="26" s="1"/>
  <c r="AB24" i="26" s="1"/>
  <c r="K23" i="25"/>
  <c r="K24" i="25" s="1"/>
  <c r="AA23" i="25"/>
  <c r="AA24" i="25" s="1"/>
  <c r="R22" i="25"/>
  <c r="T22" i="25"/>
  <c r="L22" i="25"/>
  <c r="L23" i="25" s="1"/>
  <c r="L24" i="25" s="1"/>
  <c r="AB22" i="25"/>
  <c r="AB23" i="25" s="1"/>
  <c r="AB24" i="25" s="1"/>
  <c r="Q23" i="26"/>
  <c r="Q24" i="26" s="1"/>
  <c r="O23" i="25"/>
  <c r="O24" i="25" s="1"/>
  <c r="AE23" i="25"/>
  <c r="AE24" i="25" s="1"/>
  <c r="X22" i="25"/>
  <c r="R22" i="26"/>
  <c r="K23" i="26"/>
  <c r="K24" i="26" s="1"/>
  <c r="V22" i="26"/>
  <c r="M23" i="25"/>
  <c r="M24" i="25" s="1"/>
  <c r="AC23" i="25"/>
  <c r="AC24" i="25" s="1"/>
  <c r="J22" i="26"/>
  <c r="J23" i="26" s="1"/>
  <c r="J24" i="26" s="1"/>
  <c r="Z22" i="26"/>
  <c r="Z23" i="26" s="1"/>
  <c r="Z24" i="26" s="1"/>
  <c r="V22" i="25"/>
  <c r="AD22" i="26"/>
  <c r="AD23" i="26" s="1"/>
  <c r="AD24" i="26" s="1"/>
  <c r="AG17" i="26"/>
  <c r="X7" i="26"/>
  <c r="T7" i="26"/>
  <c r="V8" i="26"/>
  <c r="T8" i="26"/>
  <c r="W11" i="26"/>
  <c r="U11" i="26"/>
  <c r="T11" i="26"/>
  <c r="V14" i="26"/>
  <c r="S14" i="26"/>
  <c r="AH10" i="26"/>
  <c r="S16" i="26"/>
  <c r="W16" i="26"/>
  <c r="U16" i="26"/>
  <c r="X12" i="26"/>
  <c r="V12" i="26"/>
  <c r="R12" i="26"/>
  <c r="Y13" i="26"/>
  <c r="Y17" i="26" s="1"/>
  <c r="Y23" i="26" s="1"/>
  <c r="Y24" i="26" s="1"/>
  <c r="W13" i="26"/>
  <c r="U13" i="26"/>
  <c r="T13" i="26"/>
  <c r="T15" i="26"/>
  <c r="R15" i="26"/>
  <c r="V15" i="26"/>
  <c r="X15" i="26"/>
  <c r="I23" i="26"/>
  <c r="AG17" i="25"/>
  <c r="X7" i="25"/>
  <c r="T7" i="25"/>
  <c r="T15" i="25"/>
  <c r="R15" i="25"/>
  <c r="X15" i="25"/>
  <c r="V15" i="25"/>
  <c r="V14" i="25"/>
  <c r="S14" i="25"/>
  <c r="V12" i="25"/>
  <c r="R12" i="25"/>
  <c r="X12" i="25"/>
  <c r="U16" i="25"/>
  <c r="W16" i="25"/>
  <c r="S16" i="25"/>
  <c r="AH10" i="25"/>
  <c r="V8" i="25"/>
  <c r="T8" i="25"/>
  <c r="Y13" i="25"/>
  <c r="Y17" i="25" s="1"/>
  <c r="Y23" i="25" s="1"/>
  <c r="Y24" i="25" s="1"/>
  <c r="W13" i="25"/>
  <c r="T13" i="25"/>
  <c r="U13" i="25"/>
  <c r="T11" i="25"/>
  <c r="U11" i="25"/>
  <c r="I23" i="25"/>
  <c r="U13" i="44" l="1"/>
  <c r="U17" i="44" s="1"/>
  <c r="U23" i="44" s="1"/>
  <c r="U24" i="44" s="1"/>
  <c r="T13" i="44"/>
  <c r="T17" i="44" s="1"/>
  <c r="T23" i="44" s="1"/>
  <c r="T24" i="44" s="1"/>
  <c r="W13" i="44"/>
  <c r="W17" i="44" s="1"/>
  <c r="W23" i="44" s="1"/>
  <c r="W24" i="44" s="1"/>
  <c r="R17" i="44"/>
  <c r="R23" i="44" s="1"/>
  <c r="R24" i="44" s="1"/>
  <c r="AH16" i="44"/>
  <c r="AH12" i="44"/>
  <c r="I24" i="44"/>
  <c r="AH7" i="44"/>
  <c r="AH8" i="44"/>
  <c r="X17" i="44"/>
  <c r="X23" i="44" s="1"/>
  <c r="X24" i="44" s="1"/>
  <c r="V17" i="44"/>
  <c r="V23" i="44" s="1"/>
  <c r="V24" i="44" s="1"/>
  <c r="S17" i="44"/>
  <c r="S23" i="44" s="1"/>
  <c r="S24" i="44" s="1"/>
  <c r="AH14" i="44"/>
  <c r="AH15" i="44"/>
  <c r="AH11" i="44"/>
  <c r="U13" i="43"/>
  <c r="U17" i="43" s="1"/>
  <c r="U23" i="43" s="1"/>
  <c r="U24" i="43" s="1"/>
  <c r="AH11" i="43"/>
  <c r="Y13" i="43"/>
  <c r="Y17" i="43" s="1"/>
  <c r="Y23" i="43" s="1"/>
  <c r="Y24" i="43" s="1"/>
  <c r="AH8" i="43"/>
  <c r="R17" i="43"/>
  <c r="R23" i="43" s="1"/>
  <c r="R24" i="43" s="1"/>
  <c r="AH16" i="43"/>
  <c r="T13" i="43"/>
  <c r="T17" i="43" s="1"/>
  <c r="T23" i="43" s="1"/>
  <c r="T24" i="43" s="1"/>
  <c r="X17" i="43"/>
  <c r="X23" i="43" s="1"/>
  <c r="X24" i="43" s="1"/>
  <c r="W13" i="42"/>
  <c r="W17" i="42" s="1"/>
  <c r="W23" i="42" s="1"/>
  <c r="W24" i="42" s="1"/>
  <c r="S17" i="43"/>
  <c r="S23" i="43" s="1"/>
  <c r="S24" i="43" s="1"/>
  <c r="AH14" i="43"/>
  <c r="W17" i="43"/>
  <c r="W23" i="43" s="1"/>
  <c r="W24" i="43" s="1"/>
  <c r="T13" i="42"/>
  <c r="T17" i="42" s="1"/>
  <c r="T23" i="42" s="1"/>
  <c r="T24" i="42" s="1"/>
  <c r="I24" i="43"/>
  <c r="AH12" i="43"/>
  <c r="V17" i="43"/>
  <c r="V23" i="43" s="1"/>
  <c r="V24" i="43" s="1"/>
  <c r="AH15" i="43"/>
  <c r="AH7" i="43"/>
  <c r="U13" i="42"/>
  <c r="AH8" i="42"/>
  <c r="AH7" i="41"/>
  <c r="I24" i="42"/>
  <c r="AH7" i="42"/>
  <c r="X17" i="42"/>
  <c r="X23" i="42" s="1"/>
  <c r="X24" i="42" s="1"/>
  <c r="S17" i="42"/>
  <c r="S23" i="42" s="1"/>
  <c r="S24" i="42" s="1"/>
  <c r="AH14" i="42"/>
  <c r="AH16" i="42"/>
  <c r="AH11" i="42"/>
  <c r="AH15" i="42"/>
  <c r="AH12" i="42"/>
  <c r="V17" i="42"/>
  <c r="V23" i="42" s="1"/>
  <c r="V24" i="42" s="1"/>
  <c r="R17" i="42"/>
  <c r="AH15" i="41"/>
  <c r="V17" i="41"/>
  <c r="V23" i="41" s="1"/>
  <c r="V24" i="41" s="1"/>
  <c r="AH8" i="41"/>
  <c r="U17" i="41"/>
  <c r="U23" i="41" s="1"/>
  <c r="U24" i="41" s="1"/>
  <c r="X17" i="41"/>
  <c r="X23" i="41" s="1"/>
  <c r="X24" i="41" s="1"/>
  <c r="AH13" i="41"/>
  <c r="T17" i="41"/>
  <c r="T23" i="41" s="1"/>
  <c r="T24" i="41" s="1"/>
  <c r="I24" i="41"/>
  <c r="R17" i="41"/>
  <c r="AH12" i="41"/>
  <c r="AH11" i="41"/>
  <c r="S17" i="41"/>
  <c r="S23" i="41" s="1"/>
  <c r="S24" i="41" s="1"/>
  <c r="AH14" i="41"/>
  <c r="R17" i="40"/>
  <c r="R23" i="40" s="1"/>
  <c r="R24" i="40" s="1"/>
  <c r="W17" i="41"/>
  <c r="W23" i="41" s="1"/>
  <c r="W24" i="41" s="1"/>
  <c r="AH16" i="41"/>
  <c r="V17" i="40"/>
  <c r="V23" i="40" s="1"/>
  <c r="V24" i="40" s="1"/>
  <c r="W17" i="40"/>
  <c r="W23" i="40" s="1"/>
  <c r="W24" i="40" s="1"/>
  <c r="X17" i="40"/>
  <c r="X23" i="40" s="1"/>
  <c r="X24" i="40" s="1"/>
  <c r="S17" i="40"/>
  <c r="AH14" i="40"/>
  <c r="I24" i="40"/>
  <c r="AH12" i="40"/>
  <c r="AH16" i="40"/>
  <c r="AH11" i="40"/>
  <c r="U17" i="40"/>
  <c r="U23" i="40" s="1"/>
  <c r="U24" i="40" s="1"/>
  <c r="AH15" i="40"/>
  <c r="AH8" i="40"/>
  <c r="AH13" i="40"/>
  <c r="AH7" i="40"/>
  <c r="T17" i="40"/>
  <c r="T23" i="40" s="1"/>
  <c r="T24" i="40" s="1"/>
  <c r="W17" i="39"/>
  <c r="W23" i="39" s="1"/>
  <c r="W24" i="39" s="1"/>
  <c r="AH12" i="38"/>
  <c r="U17" i="39"/>
  <c r="U23" i="39" s="1"/>
  <c r="U24" i="39" s="1"/>
  <c r="R17" i="39"/>
  <c r="R23" i="39" s="1"/>
  <c r="R24" i="39" s="1"/>
  <c r="AH13" i="39"/>
  <c r="AH8" i="39"/>
  <c r="V17" i="39"/>
  <c r="V23" i="39" s="1"/>
  <c r="V24" i="39" s="1"/>
  <c r="AH15" i="39"/>
  <c r="I24" i="39"/>
  <c r="S17" i="39"/>
  <c r="S23" i="39" s="1"/>
  <c r="S24" i="39" s="1"/>
  <c r="AH14" i="39"/>
  <c r="AH16" i="39"/>
  <c r="AH11" i="39"/>
  <c r="AH7" i="39"/>
  <c r="T17" i="39"/>
  <c r="T23" i="39" s="1"/>
  <c r="T24" i="39" s="1"/>
  <c r="AH12" i="39"/>
  <c r="X17" i="39"/>
  <c r="X23" i="39" s="1"/>
  <c r="X24" i="39" s="1"/>
  <c r="AH11" i="38"/>
  <c r="AH16" i="38"/>
  <c r="I24" i="38"/>
  <c r="U17" i="38"/>
  <c r="U23" i="38" s="1"/>
  <c r="U24" i="38" s="1"/>
  <c r="AH13" i="38"/>
  <c r="AH15" i="38"/>
  <c r="W17" i="38"/>
  <c r="W23" i="38" s="1"/>
  <c r="W24" i="38" s="1"/>
  <c r="AH8" i="38"/>
  <c r="V17" i="38"/>
  <c r="V23" i="38" s="1"/>
  <c r="V24" i="38" s="1"/>
  <c r="AH7" i="38"/>
  <c r="T17" i="38"/>
  <c r="T23" i="38" s="1"/>
  <c r="T24" i="38" s="1"/>
  <c r="R17" i="38"/>
  <c r="S17" i="38"/>
  <c r="S23" i="38" s="1"/>
  <c r="S24" i="38" s="1"/>
  <c r="AH14" i="38"/>
  <c r="X17" i="38"/>
  <c r="X23" i="38" s="1"/>
  <c r="X24" i="38" s="1"/>
  <c r="AH8" i="36"/>
  <c r="U17" i="36"/>
  <c r="U23" i="36" s="1"/>
  <c r="U24" i="36" s="1"/>
  <c r="AH11" i="36"/>
  <c r="AH16" i="36"/>
  <c r="AH13" i="36"/>
  <c r="T17" i="36"/>
  <c r="T23" i="36" s="1"/>
  <c r="T24" i="36" s="1"/>
  <c r="AH7" i="36"/>
  <c r="W17" i="36"/>
  <c r="W23" i="36" s="1"/>
  <c r="W24" i="36" s="1"/>
  <c r="X17" i="36"/>
  <c r="X23" i="36" s="1"/>
  <c r="X24" i="36" s="1"/>
  <c r="I24" i="36"/>
  <c r="AH15" i="36"/>
  <c r="V17" i="36"/>
  <c r="V23" i="36" s="1"/>
  <c r="V24" i="36" s="1"/>
  <c r="R17" i="36"/>
  <c r="AH14" i="36"/>
  <c r="S17" i="36"/>
  <c r="S23" i="36" s="1"/>
  <c r="S24" i="36" s="1"/>
  <c r="AH12" i="36"/>
  <c r="R17" i="35"/>
  <c r="R23" i="35" s="1"/>
  <c r="R24" i="35" s="1"/>
  <c r="AH13" i="35"/>
  <c r="AH12" i="35"/>
  <c r="AH11" i="35"/>
  <c r="AH16" i="35"/>
  <c r="AH8" i="35"/>
  <c r="V17" i="35"/>
  <c r="V23" i="35" s="1"/>
  <c r="V24" i="35" s="1"/>
  <c r="I24" i="35"/>
  <c r="AH15" i="35"/>
  <c r="S17" i="35"/>
  <c r="S23" i="35" s="1"/>
  <c r="S24" i="35" s="1"/>
  <c r="AH14" i="35"/>
  <c r="U17" i="35"/>
  <c r="U23" i="35" s="1"/>
  <c r="U24" i="35" s="1"/>
  <c r="T17" i="35"/>
  <c r="T23" i="35" s="1"/>
  <c r="T24" i="35" s="1"/>
  <c r="AH7" i="35"/>
  <c r="W17" i="35"/>
  <c r="W23" i="35" s="1"/>
  <c r="W24" i="35" s="1"/>
  <c r="X17" i="35"/>
  <c r="X23" i="35" s="1"/>
  <c r="X24" i="35" s="1"/>
  <c r="U17" i="34"/>
  <c r="U23" i="34" s="1"/>
  <c r="U24" i="34" s="1"/>
  <c r="AH16" i="34"/>
  <c r="AH8" i="34"/>
  <c r="AH11" i="34"/>
  <c r="V17" i="34"/>
  <c r="V23" i="34" s="1"/>
  <c r="V24" i="34" s="1"/>
  <c r="I24" i="34"/>
  <c r="S17" i="34"/>
  <c r="S23" i="34" s="1"/>
  <c r="S24" i="34" s="1"/>
  <c r="AH14" i="34"/>
  <c r="AH15" i="34"/>
  <c r="AH12" i="34"/>
  <c r="AH13" i="34"/>
  <c r="W17" i="34"/>
  <c r="W23" i="34" s="1"/>
  <c r="W24" i="34" s="1"/>
  <c r="R17" i="34"/>
  <c r="AH7" i="34"/>
  <c r="T17" i="34"/>
  <c r="T23" i="34" s="1"/>
  <c r="T24" i="34" s="1"/>
  <c r="X17" i="34"/>
  <c r="X23" i="34" s="1"/>
  <c r="X24" i="34" s="1"/>
  <c r="AH12" i="33"/>
  <c r="AH8" i="33"/>
  <c r="AH16" i="33"/>
  <c r="I24" i="33"/>
  <c r="S17" i="33"/>
  <c r="S23" i="33" s="1"/>
  <c r="S24" i="33" s="1"/>
  <c r="AH14" i="33"/>
  <c r="AH11" i="33"/>
  <c r="U17" i="33"/>
  <c r="U23" i="33" s="1"/>
  <c r="U24" i="33" s="1"/>
  <c r="R17" i="33"/>
  <c r="X17" i="33"/>
  <c r="X23" i="33" s="1"/>
  <c r="X24" i="33" s="1"/>
  <c r="W17" i="33"/>
  <c r="W23" i="33" s="1"/>
  <c r="W24" i="33" s="1"/>
  <c r="AH7" i="33"/>
  <c r="T17" i="33"/>
  <c r="T23" i="33" s="1"/>
  <c r="T24" i="33" s="1"/>
  <c r="V17" i="33"/>
  <c r="V23" i="33" s="1"/>
  <c r="V24" i="33" s="1"/>
  <c r="AH13" i="33"/>
  <c r="AH15" i="33"/>
  <c r="R17" i="32"/>
  <c r="R23" i="32" s="1"/>
  <c r="R24" i="32" s="1"/>
  <c r="AH8" i="32"/>
  <c r="W17" i="32"/>
  <c r="W23" i="32" s="1"/>
  <c r="W24" i="32" s="1"/>
  <c r="AH16" i="32"/>
  <c r="V17" i="32"/>
  <c r="V23" i="32" s="1"/>
  <c r="V24" i="32" s="1"/>
  <c r="T17" i="32"/>
  <c r="T23" i="32" s="1"/>
  <c r="T24" i="32" s="1"/>
  <c r="AH7" i="32"/>
  <c r="AH15" i="32"/>
  <c r="X17" i="32"/>
  <c r="X23" i="32" s="1"/>
  <c r="X24" i="32" s="1"/>
  <c r="AH12" i="32"/>
  <c r="AH11" i="32"/>
  <c r="AH13" i="32"/>
  <c r="U17" i="32"/>
  <c r="U23" i="32" s="1"/>
  <c r="U24" i="32" s="1"/>
  <c r="S17" i="32"/>
  <c r="S23" i="32" s="1"/>
  <c r="S24" i="32" s="1"/>
  <c r="AH14" i="32"/>
  <c r="I24" i="32"/>
  <c r="AH8" i="31"/>
  <c r="R17" i="31"/>
  <c r="R23" i="31" s="1"/>
  <c r="R24" i="31" s="1"/>
  <c r="AH16" i="31"/>
  <c r="X17" i="31"/>
  <c r="X23" i="31" s="1"/>
  <c r="X24" i="31" s="1"/>
  <c r="W17" i="31"/>
  <c r="W23" i="31" s="1"/>
  <c r="W24" i="31" s="1"/>
  <c r="S17" i="31"/>
  <c r="S23" i="31" s="1"/>
  <c r="S24" i="31" s="1"/>
  <c r="AH14" i="31"/>
  <c r="T17" i="31"/>
  <c r="T23" i="31" s="1"/>
  <c r="T24" i="31" s="1"/>
  <c r="AH7" i="31"/>
  <c r="AH15" i="31"/>
  <c r="AH11" i="31"/>
  <c r="AH12" i="31"/>
  <c r="U17" i="31"/>
  <c r="U23" i="31" s="1"/>
  <c r="U24" i="31" s="1"/>
  <c r="AH8" i="30"/>
  <c r="AH13" i="31"/>
  <c r="V17" i="31"/>
  <c r="V23" i="31" s="1"/>
  <c r="V24" i="31" s="1"/>
  <c r="X17" i="30"/>
  <c r="X23" i="30" s="1"/>
  <c r="X24" i="30" s="1"/>
  <c r="AH12" i="30"/>
  <c r="R17" i="30"/>
  <c r="I24" i="30"/>
  <c r="S17" i="30"/>
  <c r="S23" i="30" s="1"/>
  <c r="S24" i="30" s="1"/>
  <c r="AH14" i="30"/>
  <c r="V17" i="30"/>
  <c r="V23" i="30" s="1"/>
  <c r="V24" i="30" s="1"/>
  <c r="AH16" i="30"/>
  <c r="AH15" i="30"/>
  <c r="AH13" i="30"/>
  <c r="AH11" i="30"/>
  <c r="U17" i="30"/>
  <c r="U23" i="30" s="1"/>
  <c r="U24" i="30" s="1"/>
  <c r="W17" i="30"/>
  <c r="W23" i="30" s="1"/>
  <c r="W24" i="30" s="1"/>
  <c r="AH7" i="30"/>
  <c r="T17" i="30"/>
  <c r="T23" i="30" s="1"/>
  <c r="T24" i="30" s="1"/>
  <c r="AH8" i="29"/>
  <c r="R17" i="29"/>
  <c r="R23" i="29" s="1"/>
  <c r="R24" i="29" s="1"/>
  <c r="AH16" i="29"/>
  <c r="AH11" i="29"/>
  <c r="U17" i="29"/>
  <c r="U23" i="29" s="1"/>
  <c r="U24" i="29" s="1"/>
  <c r="X17" i="29"/>
  <c r="X23" i="29" s="1"/>
  <c r="X24" i="29" s="1"/>
  <c r="S17" i="29"/>
  <c r="S23" i="29" s="1"/>
  <c r="S24" i="29" s="1"/>
  <c r="AH14" i="29"/>
  <c r="T17" i="29"/>
  <c r="T23" i="29" s="1"/>
  <c r="T24" i="29" s="1"/>
  <c r="AH7" i="29"/>
  <c r="W17" i="29"/>
  <c r="W23" i="29" s="1"/>
  <c r="W24" i="29" s="1"/>
  <c r="AH12" i="29"/>
  <c r="I24" i="29"/>
  <c r="V17" i="29"/>
  <c r="V23" i="29" s="1"/>
  <c r="V24" i="29" s="1"/>
  <c r="AH13" i="29"/>
  <c r="AH15" i="29"/>
  <c r="R17" i="25"/>
  <c r="R23" i="25" s="1"/>
  <c r="R24" i="25" s="1"/>
  <c r="W17" i="25"/>
  <c r="W23" i="25" s="1"/>
  <c r="W24" i="25" s="1"/>
  <c r="AH12" i="26"/>
  <c r="X17" i="25"/>
  <c r="X23" i="25" s="1"/>
  <c r="X24" i="25" s="1"/>
  <c r="AH16" i="25"/>
  <c r="AH8" i="25"/>
  <c r="X17" i="26"/>
  <c r="X23" i="26" s="1"/>
  <c r="X24" i="26" s="1"/>
  <c r="R17" i="26"/>
  <c r="AH15" i="26"/>
  <c r="AH13" i="26"/>
  <c r="AH11" i="26"/>
  <c r="V17" i="26"/>
  <c r="V23" i="26" s="1"/>
  <c r="V24" i="26" s="1"/>
  <c r="T17" i="26"/>
  <c r="T23" i="26" s="1"/>
  <c r="T24" i="26" s="1"/>
  <c r="AH7" i="26"/>
  <c r="AH14" i="26"/>
  <c r="S17" i="26"/>
  <c r="S23" i="26" s="1"/>
  <c r="S24" i="26" s="1"/>
  <c r="U17" i="26"/>
  <c r="U23" i="26" s="1"/>
  <c r="U24" i="26" s="1"/>
  <c r="I24" i="26"/>
  <c r="AH16" i="26"/>
  <c r="W17" i="26"/>
  <c r="W23" i="26" s="1"/>
  <c r="W24" i="26" s="1"/>
  <c r="AH8" i="26"/>
  <c r="U17" i="25"/>
  <c r="U23" i="25" s="1"/>
  <c r="U24" i="25" s="1"/>
  <c r="AH13" i="25"/>
  <c r="AH14" i="25"/>
  <c r="S17" i="25"/>
  <c r="S23" i="25" s="1"/>
  <c r="S24" i="25" s="1"/>
  <c r="AH11" i="25"/>
  <c r="V17" i="25"/>
  <c r="V23" i="25" s="1"/>
  <c r="V24" i="25" s="1"/>
  <c r="I24" i="25"/>
  <c r="T17" i="25"/>
  <c r="T23" i="25" s="1"/>
  <c r="T24" i="25" s="1"/>
  <c r="AH7" i="25"/>
  <c r="AH12" i="25"/>
  <c r="AH15" i="25"/>
  <c r="AE22" i="24"/>
  <c r="AC22" i="24"/>
  <c r="AA22" i="24"/>
  <c r="Y22" i="24"/>
  <c r="W22" i="24"/>
  <c r="U22" i="24"/>
  <c r="S22" i="24"/>
  <c r="Q22" i="24"/>
  <c r="O22" i="24"/>
  <c r="M22" i="24"/>
  <c r="K22" i="24"/>
  <c r="I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AF17" i="24"/>
  <c r="AE17" i="24"/>
  <c r="AD17" i="24"/>
  <c r="AC17" i="24"/>
  <c r="AB17" i="24"/>
  <c r="AA17" i="24"/>
  <c r="Z17" i="24"/>
  <c r="Q17" i="24"/>
  <c r="P17" i="24"/>
  <c r="O17" i="24"/>
  <c r="N17" i="24"/>
  <c r="M17" i="24"/>
  <c r="L17" i="24"/>
  <c r="K17" i="24"/>
  <c r="J17" i="24"/>
  <c r="I17" i="24"/>
  <c r="I23" i="24" s="1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R10" i="24" s="1"/>
  <c r="AH9" i="24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AE22" i="20"/>
  <c r="AC22" i="20"/>
  <c r="AA22" i="20"/>
  <c r="Y22" i="20"/>
  <c r="W22" i="20"/>
  <c r="U22" i="20"/>
  <c r="S22" i="20"/>
  <c r="Q22" i="20"/>
  <c r="O22" i="20"/>
  <c r="M22" i="20"/>
  <c r="K22" i="20"/>
  <c r="I22" i="20"/>
  <c r="AF21" i="20"/>
  <c r="AD21" i="20"/>
  <c r="AB21" i="20"/>
  <c r="Z21" i="20"/>
  <c r="X21" i="20"/>
  <c r="V21" i="20"/>
  <c r="T21" i="20"/>
  <c r="R21" i="20"/>
  <c r="P21" i="20"/>
  <c r="N21" i="20"/>
  <c r="L21" i="20"/>
  <c r="J21" i="20"/>
  <c r="AF20" i="20"/>
  <c r="AD20" i="20"/>
  <c r="AB20" i="20"/>
  <c r="Z20" i="20"/>
  <c r="X20" i="20"/>
  <c r="V20" i="20"/>
  <c r="T20" i="20"/>
  <c r="R20" i="20"/>
  <c r="P20" i="20"/>
  <c r="N20" i="20"/>
  <c r="L20" i="20"/>
  <c r="J20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AF18" i="20"/>
  <c r="AD18" i="20"/>
  <c r="AB18" i="20"/>
  <c r="Z18" i="20"/>
  <c r="X18" i="20"/>
  <c r="V18" i="20"/>
  <c r="T18" i="20"/>
  <c r="R18" i="20"/>
  <c r="P18" i="20"/>
  <c r="N18" i="20"/>
  <c r="L18" i="20"/>
  <c r="J18" i="20"/>
  <c r="AF17" i="20"/>
  <c r="AE17" i="20"/>
  <c r="AD17" i="20"/>
  <c r="AC17" i="20"/>
  <c r="AB17" i="20"/>
  <c r="AA17" i="20"/>
  <c r="Z17" i="20"/>
  <c r="Q17" i="20"/>
  <c r="P17" i="20"/>
  <c r="O17" i="20"/>
  <c r="N17" i="20"/>
  <c r="M17" i="20"/>
  <c r="L17" i="20"/>
  <c r="K17" i="20"/>
  <c r="J17" i="20"/>
  <c r="I17" i="20"/>
  <c r="I23" i="20" s="1"/>
  <c r="AH13" i="44" l="1"/>
  <c r="AH17" i="44"/>
  <c r="AH23" i="44"/>
  <c r="AH13" i="43"/>
  <c r="AH17" i="43"/>
  <c r="AH13" i="42"/>
  <c r="AH23" i="43"/>
  <c r="U17" i="42"/>
  <c r="U23" i="42" s="1"/>
  <c r="U24" i="42" s="1"/>
  <c r="R23" i="42"/>
  <c r="R23" i="41"/>
  <c r="AH17" i="41"/>
  <c r="S23" i="40"/>
  <c r="AH17" i="40"/>
  <c r="AH23" i="39"/>
  <c r="AH17" i="39"/>
  <c r="R23" i="38"/>
  <c r="AH17" i="38"/>
  <c r="R23" i="36"/>
  <c r="AH17" i="36"/>
  <c r="AH17" i="35"/>
  <c r="AH23" i="35"/>
  <c r="R23" i="34"/>
  <c r="AH17" i="34"/>
  <c r="R23" i="33"/>
  <c r="AH17" i="33"/>
  <c r="AH23" i="32"/>
  <c r="AH17" i="32"/>
  <c r="AH17" i="31"/>
  <c r="AH23" i="31"/>
  <c r="R23" i="30"/>
  <c r="AH17" i="30"/>
  <c r="AH23" i="29"/>
  <c r="AH17" i="29"/>
  <c r="Q23" i="20"/>
  <c r="Q24" i="20" s="1"/>
  <c r="X22" i="20"/>
  <c r="R22" i="24"/>
  <c r="T22" i="20"/>
  <c r="N22" i="24"/>
  <c r="N23" i="24" s="1"/>
  <c r="N24" i="24" s="1"/>
  <c r="AD22" i="24"/>
  <c r="AD23" i="24" s="1"/>
  <c r="AD24" i="24" s="1"/>
  <c r="T22" i="24"/>
  <c r="V22" i="20"/>
  <c r="M23" i="20"/>
  <c r="M24" i="20" s="1"/>
  <c r="L22" i="24"/>
  <c r="L23" i="24" s="1"/>
  <c r="L24" i="24" s="1"/>
  <c r="K23" i="20"/>
  <c r="K24" i="20" s="1"/>
  <c r="AA23" i="20"/>
  <c r="AA24" i="20" s="1"/>
  <c r="AB22" i="24"/>
  <c r="AB23" i="24" s="1"/>
  <c r="AB24" i="24" s="1"/>
  <c r="N22" i="20"/>
  <c r="N23" i="20" s="1"/>
  <c r="N24" i="20" s="1"/>
  <c r="AD22" i="20"/>
  <c r="AD23" i="20" s="1"/>
  <c r="AD24" i="20" s="1"/>
  <c r="Q23" i="24"/>
  <c r="Q24" i="24" s="1"/>
  <c r="K23" i="24"/>
  <c r="K24" i="24" s="1"/>
  <c r="AA23" i="24"/>
  <c r="AA24" i="24" s="1"/>
  <c r="Z22" i="20"/>
  <c r="Z23" i="20" s="1"/>
  <c r="Z24" i="20" s="1"/>
  <c r="P22" i="24"/>
  <c r="P23" i="24" s="1"/>
  <c r="P24" i="24" s="1"/>
  <c r="J22" i="20"/>
  <c r="J23" i="20" s="1"/>
  <c r="J24" i="20" s="1"/>
  <c r="R22" i="20"/>
  <c r="AF22" i="24"/>
  <c r="AF23" i="24" s="1"/>
  <c r="AF24" i="24" s="1"/>
  <c r="AE23" i="24"/>
  <c r="AE24" i="24" s="1"/>
  <c r="AE23" i="20"/>
  <c r="AE24" i="20" s="1"/>
  <c r="L22" i="20"/>
  <c r="L23" i="20" s="1"/>
  <c r="L24" i="20" s="1"/>
  <c r="AB22" i="20"/>
  <c r="AB23" i="20" s="1"/>
  <c r="AB24" i="20" s="1"/>
  <c r="M23" i="24"/>
  <c r="M24" i="24" s="1"/>
  <c r="AC23" i="24"/>
  <c r="AC24" i="24" s="1"/>
  <c r="J22" i="24"/>
  <c r="J23" i="24" s="1"/>
  <c r="J24" i="24" s="1"/>
  <c r="Z22" i="24"/>
  <c r="Z23" i="24" s="1"/>
  <c r="Z24" i="24" s="1"/>
  <c r="P22" i="20"/>
  <c r="P23" i="20" s="1"/>
  <c r="P24" i="20" s="1"/>
  <c r="AF22" i="20"/>
  <c r="AF23" i="20" s="1"/>
  <c r="AF24" i="20" s="1"/>
  <c r="O23" i="24"/>
  <c r="O24" i="24" s="1"/>
  <c r="V22" i="24"/>
  <c r="AC23" i="20"/>
  <c r="AC24" i="20" s="1"/>
  <c r="X22" i="24"/>
  <c r="O23" i="20"/>
  <c r="O24" i="20" s="1"/>
  <c r="R23" i="26"/>
  <c r="AH17" i="26"/>
  <c r="AH17" i="25"/>
  <c r="AH23" i="25"/>
  <c r="AG17" i="24"/>
  <c r="S16" i="24"/>
  <c r="W16" i="24"/>
  <c r="U16" i="24"/>
  <c r="I24" i="24"/>
  <c r="X12" i="24"/>
  <c r="V12" i="24"/>
  <c r="R12" i="24"/>
  <c r="U13" i="24"/>
  <c r="T13" i="24"/>
  <c r="Y13" i="24"/>
  <c r="Y17" i="24" s="1"/>
  <c r="Y23" i="24" s="1"/>
  <c r="Y24" i="24" s="1"/>
  <c r="W13" i="24"/>
  <c r="AH10" i="24"/>
  <c r="V14" i="24"/>
  <c r="S14" i="24"/>
  <c r="U11" i="24"/>
  <c r="W11" i="24"/>
  <c r="T11" i="24"/>
  <c r="T15" i="24"/>
  <c r="R15" i="24"/>
  <c r="V15" i="24"/>
  <c r="X15" i="24"/>
  <c r="T7" i="24"/>
  <c r="X7" i="24"/>
  <c r="T8" i="24"/>
  <c r="V8" i="24"/>
  <c r="I24" i="20"/>
  <c r="B6" i="20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V6" i="20" s="1"/>
  <c r="W6" i="20" s="1"/>
  <c r="X6" i="20" s="1"/>
  <c r="Y6" i="20" s="1"/>
  <c r="Z6" i="20" s="1"/>
  <c r="AA6" i="20" s="1"/>
  <c r="AB6" i="20" s="1"/>
  <c r="AC6" i="20" s="1"/>
  <c r="AD6" i="20" s="1"/>
  <c r="AE6" i="20" s="1"/>
  <c r="AF6" i="20" s="1"/>
  <c r="AG6" i="20" s="1"/>
  <c r="AH6" i="20" s="1"/>
  <c r="AG16" i="20"/>
  <c r="AG15" i="20"/>
  <c r="AG14" i="20"/>
  <c r="AG13" i="20"/>
  <c r="AG12" i="20"/>
  <c r="AG11" i="20"/>
  <c r="AG10" i="20"/>
  <c r="AH9" i="20"/>
  <c r="AG9" i="20"/>
  <c r="AG8" i="20"/>
  <c r="AG7" i="20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H17" i="42" l="1"/>
  <c r="R24" i="42"/>
  <c r="AH23" i="42"/>
  <c r="R24" i="41"/>
  <c r="AH23" i="41"/>
  <c r="S24" i="40"/>
  <c r="AH23" i="40"/>
  <c r="R24" i="38"/>
  <c r="AH23" i="38"/>
  <c r="R24" i="36"/>
  <c r="AH23" i="36"/>
  <c r="R24" i="34"/>
  <c r="AH23" i="34"/>
  <c r="R24" i="33"/>
  <c r="AH23" i="33"/>
  <c r="R24" i="30"/>
  <c r="AH23" i="30"/>
  <c r="R17" i="24"/>
  <c r="R23" i="24" s="1"/>
  <c r="R24" i="24" s="1"/>
  <c r="AH16" i="24"/>
  <c r="R24" i="26"/>
  <c r="AH23" i="26"/>
  <c r="U17" i="24"/>
  <c r="U23" i="24" s="1"/>
  <c r="U24" i="24" s="1"/>
  <c r="S17" i="24"/>
  <c r="S23" i="24" s="1"/>
  <c r="S24" i="24" s="1"/>
  <c r="AH14" i="24"/>
  <c r="AH12" i="24"/>
  <c r="AH8" i="24"/>
  <c r="AH11" i="24"/>
  <c r="V17" i="24"/>
  <c r="V23" i="24" s="1"/>
  <c r="V24" i="24" s="1"/>
  <c r="AH15" i="24"/>
  <c r="X17" i="24"/>
  <c r="X23" i="24" s="1"/>
  <c r="X24" i="24" s="1"/>
  <c r="AH7" i="24"/>
  <c r="T17" i="24"/>
  <c r="T23" i="24" s="1"/>
  <c r="T24" i="24" s="1"/>
  <c r="W17" i="24"/>
  <c r="W23" i="24" s="1"/>
  <c r="W24" i="24" s="1"/>
  <c r="AH13" i="24"/>
  <c r="AG17" i="20"/>
  <c r="AH23" i="24" l="1"/>
  <c r="AH17" i="24"/>
  <c r="D16" i="20"/>
  <c r="E16" i="20" s="1"/>
  <c r="G16" i="20" s="1"/>
  <c r="D15" i="20"/>
  <c r="E15" i="20" s="1"/>
  <c r="G15" i="20" s="1"/>
  <c r="D14" i="20"/>
  <c r="E14" i="20" s="1"/>
  <c r="G14" i="20" s="1"/>
  <c r="D13" i="20"/>
  <c r="E13" i="20" s="1"/>
  <c r="G13" i="20" s="1"/>
  <c r="D12" i="20"/>
  <c r="E12" i="20" s="1"/>
  <c r="G12" i="20" s="1"/>
  <c r="D11" i="20"/>
  <c r="E11" i="20" s="1"/>
  <c r="G11" i="20" s="1"/>
  <c r="D10" i="20"/>
  <c r="E10" i="20" s="1"/>
  <c r="G10" i="20" s="1"/>
  <c r="R10" i="20" s="1"/>
  <c r="D9" i="20"/>
  <c r="E9" i="20" s="1"/>
  <c r="G9" i="20" s="1"/>
  <c r="D8" i="20"/>
  <c r="E8" i="20" s="1"/>
  <c r="G8" i="20" s="1"/>
  <c r="D7" i="20"/>
  <c r="E7" i="20" s="1"/>
  <c r="G7" i="20" s="1"/>
  <c r="W16" i="20" l="1"/>
  <c r="U16" i="20"/>
  <c r="S16" i="20"/>
  <c r="X15" i="20"/>
  <c r="V15" i="20"/>
  <c r="T15" i="20"/>
  <c r="R15" i="20"/>
  <c r="V14" i="20"/>
  <c r="S14" i="20"/>
  <c r="Y13" i="20"/>
  <c r="Y17" i="20" s="1"/>
  <c r="Y23" i="20" s="1"/>
  <c r="Y24" i="20" s="1"/>
  <c r="T13" i="20"/>
  <c r="W13" i="20"/>
  <c r="U13" i="20"/>
  <c r="X12" i="20"/>
  <c r="R12" i="20"/>
  <c r="V12" i="20"/>
  <c r="U11" i="20"/>
  <c r="W11" i="20"/>
  <c r="T11" i="20"/>
  <c r="AH10" i="20"/>
  <c r="T8" i="20"/>
  <c r="V8" i="20"/>
  <c r="T7" i="20"/>
  <c r="X7" i="20"/>
  <c r="AH12" i="20" l="1"/>
  <c r="AH13" i="20"/>
  <c r="AH16" i="20"/>
  <c r="U17" i="20"/>
  <c r="U23" i="20" s="1"/>
  <c r="U24" i="20" s="1"/>
  <c r="AH15" i="20"/>
  <c r="AH14" i="20"/>
  <c r="S17" i="20"/>
  <c r="S23" i="20" s="1"/>
  <c r="S24" i="20" s="1"/>
  <c r="W17" i="20"/>
  <c r="W23" i="20" s="1"/>
  <c r="W24" i="20" s="1"/>
  <c r="R17" i="20"/>
  <c r="R23" i="20" s="1"/>
  <c r="R24" i="20" s="1"/>
  <c r="X17" i="20"/>
  <c r="X23" i="20" s="1"/>
  <c r="X24" i="20" s="1"/>
  <c r="AH11" i="20"/>
  <c r="AH8" i="20"/>
  <c r="V17" i="20"/>
  <c r="V23" i="20" s="1"/>
  <c r="V24" i="20" s="1"/>
  <c r="T17" i="20"/>
  <c r="AH7" i="20"/>
  <c r="T23" i="20" l="1"/>
  <c r="AH17" i="20"/>
  <c r="T24" i="20" l="1"/>
  <c r="AH23" i="20"/>
</calcChain>
</file>

<file path=xl/sharedStrings.xml><?xml version="1.0" encoding="utf-8"?>
<sst xmlns="http://schemas.openxmlformats.org/spreadsheetml/2006/main" count="1292" uniqueCount="65">
  <si>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</si>
  <si>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</si>
  <si>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</si>
  <si>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</si>
  <si>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</si>
  <si>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</si>
  <si>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</si>
  <si>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</si>
  <si>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</si>
  <si>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</si>
  <si>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</si>
  <si>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</si>
  <si>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</si>
  <si>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</si>
  <si>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</si>
  <si>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</si>
  <si>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</si>
  <si>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</si>
  <si>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</si>
  <si>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</si>
  <si>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</si>
  <si>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</si>
  <si>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</si>
  <si>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</si>
  <si>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</si>
  <si>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</si>
  <si>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</si>
  <si>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</si>
  <si>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</si>
  <si>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</si>
  <si>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</si>
  <si>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</si>
  <si>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</si>
  <si>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</si>
  <si>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</si>
  <si>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</si>
  <si>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</si>
  <si>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</si>
  <si>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</si>
  <si>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 xml:space="preserve">  VI ზონა.</t>
    </r>
    <r>
      <rPr>
        <sz val="12"/>
        <color theme="1"/>
        <rFont val="Sylfaen"/>
        <family val="1"/>
      </rPr>
      <t xml:space="preserve"> ქვეზონა - ახალციხე </t>
    </r>
  </si>
  <si>
    <t>სამცხე-ჯავახეთი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</si>
  <si>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</si>
  <si>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</si>
  <si>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</si>
  <si>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</si>
  <si>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</si>
  <si>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</si>
  <si>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ოკამის მექანიკური ს.ს.</t>
  </si>
  <si>
    <t>ლომატურცხის სარწყავი სისტემა</t>
  </si>
  <si>
    <t>ზაკი-ხანდო-კოთელიის მექ. სარწყავი სისტემა</t>
  </si>
  <si>
    <t>კოთელია-ხანდო-ვარევანის მექ. სარწყავი სისტემა</t>
  </si>
  <si>
    <t>გიორგიწმინდის მექ. სარწყავი სისტემა</t>
  </si>
  <si>
    <t>ფერსა-მუგარეთის მექ. სარწყავი სისტემა</t>
  </si>
  <si>
    <t>კლდე-წნისის მექ. სარწყავი სისტემა</t>
  </si>
  <si>
    <t>გურკელ-ზიკილიის სარწყავი სისტემა</t>
  </si>
  <si>
    <t>გურკელ-წრიოხის სარწყავი სისტემა</t>
  </si>
  <si>
    <t>ვალე-პამაჯის სარწყავი სისტემა</t>
  </si>
  <si>
    <t>კატარჯის სარწყავი სისტემა</t>
  </si>
  <si>
    <t>ზრესის მექანიკური სარწყავი სისტემა</t>
  </si>
  <si>
    <t>სარო-ხიზაბავრის II აწევის მექ. სარწყავი სისტემა</t>
  </si>
  <si>
    <t>ხევაშენის სარწყავი სისტემა</t>
  </si>
  <si>
    <t>სამცხე-ჯავახეთი (მამწვარას ს.ს.)</t>
  </si>
  <si>
    <t>სამცხე-ჯავახეთი ( ორლოვკა-სპასოვკის ს.ს)</t>
  </si>
  <si>
    <t>სამცხე-ჯავახეთი (ყაურმა-მამწვარის სარწყავი სისტემა)</t>
  </si>
  <si>
    <t>სამცხე-ჯავახეთი (ალმალო-მურჯახეთის მ.ს.ს)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</si>
</sst>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8160-DE6D-45E7-B158-7F23E8429C59}">
  <sheetPr>
    <tabColor rgb="FF00B050"/>
    <pageSetUpPr fitToPage="1"/>
  </sheetPr>
  <dimension ref="A1:AH25"/>
  <sheetViews>
    <sheetView view="pageBreakPreview" zoomScale="60" zoomScaleNormal="90" workbookViewId="0">
      <selection activeCell="J13" sqref="J1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3" width="9.140625" style="1" customWidth="1"/>
    <col min="4" max="7" width="12.7109375" style="1" customWidth="1"/>
    <col min="8" max="8" width="12.85546875" style="1" customWidth="1"/>
    <col min="9" max="12" width="6.5703125" style="3" customWidth="1"/>
    <col min="13" max="17" width="6.5703125" style="1" customWidth="1"/>
    <col min="18" max="25" width="15.85546875" style="1" customWidth="1"/>
    <col min="26" max="32" width="6.5703125" style="1" customWidth="1"/>
    <col min="33" max="33" width="12.140625" style="3" customWidth="1"/>
    <col min="34" max="34" width="18.28515625" style="3" customWidth="1"/>
    <col min="35" max="35" width="9.140625" style="1" customWidth="1"/>
    <col min="36" max="16384" width="9.140625" style="1"/>
  </cols>
  <sheetData>
    <row r="1" spans="1:34" ht="21.75" customHeight="1" x14ac:dyDescent="0.35">
      <c r="A1" s="75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25.5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24" customHeight="1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47.25" customHeight="1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31.5" customHeight="1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2.2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0.2</v>
      </c>
      <c r="G8" s="22">
        <f t="shared" ref="G8:G16" si="3">E8*F8</f>
        <v>0.19058641975308643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263.4666666666667</v>
      </c>
      <c r="U8" s="16"/>
      <c r="V8" s="9">
        <f>G8*16*86.4</f>
        <v>263.4666666666667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0.4</v>
      </c>
      <c r="AH8" s="59">
        <f>I8+J8+K8+L8+M8+N8+O8+P8+Q8+R8+S8+T8+U8+V8+W8+X8+Y8+Z8+AA8+AB8+AC8+AD8+AE8+AF8</f>
        <v>526.93333333333339</v>
      </c>
    </row>
    <row r="9" spans="1:34" ht="32.2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2.2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3.54</v>
      </c>
      <c r="G11" s="22">
        <f t="shared" si="3"/>
        <v>3.8541203703703704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5327.9360000000006</v>
      </c>
      <c r="U11" s="8">
        <f>G11*15*86.4</f>
        <v>4994.9400000000005</v>
      </c>
      <c r="V11" s="10"/>
      <c r="W11" s="8">
        <f>G11*15*86.4</f>
        <v>4994.9400000000005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10.620000000000001</v>
      </c>
      <c r="AH11" s="59">
        <f t="shared" si="6"/>
        <v>15317.816000000001</v>
      </c>
    </row>
    <row r="12" spans="1:34" ht="32.2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2.2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1387.53</v>
      </c>
      <c r="G13" s="22">
        <f t="shared" si="3"/>
        <v>1510.651875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2088325.1520000002</v>
      </c>
      <c r="U13" s="8">
        <f>G13*15*86.4</f>
        <v>1957804.8300000003</v>
      </c>
      <c r="V13" s="10"/>
      <c r="W13" s="8">
        <f>G13*15*86.4</f>
        <v>1957804.8300000003</v>
      </c>
      <c r="X13" s="10"/>
      <c r="Y13" s="8">
        <f>G13*15*86.4</f>
        <v>1957804.8300000003</v>
      </c>
      <c r="Z13" s="12"/>
      <c r="AA13" s="11"/>
      <c r="AB13" s="12"/>
      <c r="AC13" s="4"/>
      <c r="AD13" s="5"/>
      <c r="AE13" s="4"/>
      <c r="AF13" s="5"/>
      <c r="AG13" s="19">
        <f t="shared" si="5"/>
        <v>5550.12</v>
      </c>
      <c r="AH13" s="59">
        <f t="shared" si="6"/>
        <v>7961739.6420000009</v>
      </c>
    </row>
    <row r="14" spans="1:34" ht="32.2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2.2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3.44</v>
      </c>
      <c r="G15" s="22">
        <f t="shared" si="3"/>
        <v>3.7452469135802469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5177.4293333333335</v>
      </c>
      <c r="S15" s="16"/>
      <c r="T15" s="9">
        <f>G15*16*86.4</f>
        <v>5177.4293333333335</v>
      </c>
      <c r="U15" s="16"/>
      <c r="V15" s="9">
        <f>G15*16*86.4</f>
        <v>5177.4293333333335</v>
      </c>
      <c r="W15" s="16"/>
      <c r="X15" s="9">
        <f>G15*16*86.4</f>
        <v>5177.4293333333335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13.76</v>
      </c>
      <c r="AH15" s="59">
        <f t="shared" si="6"/>
        <v>20709.717333333334</v>
      </c>
    </row>
    <row r="16" spans="1:34" ht="32.2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0.49</v>
      </c>
      <c r="G16" s="44">
        <f t="shared" si="3"/>
        <v>0.53347993827160489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691.3900000000001</v>
      </c>
      <c r="T16" s="47"/>
      <c r="U16" s="49">
        <f>G16*15*86.4</f>
        <v>691.3900000000001</v>
      </c>
      <c r="V16" s="47"/>
      <c r="W16" s="49">
        <f>G16*15*86.4</f>
        <v>691.3900000000001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1.47</v>
      </c>
      <c r="AH16" s="60">
        <f t="shared" si="6"/>
        <v>2074.17</v>
      </c>
    </row>
    <row r="17" spans="1:34" ht="32.2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5177.4293333333335</v>
      </c>
      <c r="S17" s="62">
        <f t="shared" si="7"/>
        <v>691.3900000000001</v>
      </c>
      <c r="T17" s="61">
        <f t="shared" si="7"/>
        <v>2099093.9840000002</v>
      </c>
      <c r="U17" s="62">
        <f t="shared" si="7"/>
        <v>1963491.1600000001</v>
      </c>
      <c r="V17" s="61">
        <f t="shared" si="7"/>
        <v>5440.8960000000006</v>
      </c>
      <c r="W17" s="62">
        <f t="shared" si="7"/>
        <v>1963491.1600000001</v>
      </c>
      <c r="X17" s="61">
        <f t="shared" si="7"/>
        <v>5177.4293333333335</v>
      </c>
      <c r="Y17" s="62">
        <f t="shared" si="7"/>
        <v>1957804.8300000003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5576.3700000000008</v>
      </c>
      <c r="AH17" s="61">
        <f>I17+J17+K17+L17+M17+N17+O17+P17+Q17+R17+S17+T17+U17+V17+W17+X17+Y17+Z17+AA17+AB17+AC17+AD17+AE17+AF17</f>
        <v>8000368.2786666676</v>
      </c>
    </row>
    <row r="18" spans="1:34" ht="32.2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2.2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2.2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2.2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2.2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2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9060.0823045267498</v>
      </c>
      <c r="S23" s="6">
        <f t="shared" si="20"/>
        <v>1209.8765432098769</v>
      </c>
      <c r="T23" s="7">
        <f t="shared" si="20"/>
        <v>3673244.5844379705</v>
      </c>
      <c r="U23" s="6">
        <f t="shared" si="20"/>
        <v>3435950.6172839515</v>
      </c>
      <c r="V23" s="7">
        <f t="shared" si="20"/>
        <v>9521.1276478462896</v>
      </c>
      <c r="W23" s="6">
        <f t="shared" si="20"/>
        <v>3435950.6172839515</v>
      </c>
      <c r="X23" s="7">
        <f t="shared" si="20"/>
        <v>9060.0823045267498</v>
      </c>
      <c r="Y23" s="6">
        <f t="shared" si="20"/>
        <v>3426000.0000000009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13999996.987805981</v>
      </c>
    </row>
    <row r="24" spans="1:34" ht="32.2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6.9908042473200227E-3</v>
      </c>
      <c r="S24" s="67">
        <f t="shared" si="21"/>
        <v>9.3354671543971978E-4</v>
      </c>
      <c r="T24" s="41">
        <f t="shared" si="21"/>
        <v>2.8342936608317673</v>
      </c>
      <c r="U24" s="67">
        <f t="shared" si="21"/>
        <v>2.6511964639536663</v>
      </c>
      <c r="V24" s="41">
        <f t="shared" si="21"/>
        <v>7.3465491109925077E-3</v>
      </c>
      <c r="W24" s="67">
        <f t="shared" si="21"/>
        <v>2.6511964639536663</v>
      </c>
      <c r="X24" s="41">
        <f t="shared" si="21"/>
        <v>6.9908042473200227E-3</v>
      </c>
      <c r="Y24" s="67">
        <f t="shared" si="21"/>
        <v>2.643518518518519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  <row r="25" spans="1:34" ht="32.25" customHeight="1" x14ac:dyDescent="0.25"/>
  </sheetData>
  <mergeCells count="24">
    <mergeCell ref="A1:AH1"/>
    <mergeCell ref="A2:AH2"/>
    <mergeCell ref="A3:AH3"/>
    <mergeCell ref="A4:A5"/>
    <mergeCell ref="I4:J4"/>
    <mergeCell ref="K4:L4"/>
    <mergeCell ref="B4:B5"/>
    <mergeCell ref="C4:C5"/>
    <mergeCell ref="H4:H5"/>
    <mergeCell ref="O4:P4"/>
    <mergeCell ref="Q4:R4"/>
    <mergeCell ref="D4:D5"/>
    <mergeCell ref="AC4:AD4"/>
    <mergeCell ref="AE4:AF4"/>
    <mergeCell ref="W4:X4"/>
    <mergeCell ref="Y4:Z4"/>
    <mergeCell ref="AA4:AB4"/>
    <mergeCell ref="M4:N4"/>
    <mergeCell ref="AG4:AH4"/>
    <mergeCell ref="E4:E5"/>
    <mergeCell ref="F4:F5"/>
    <mergeCell ref="G4:G5"/>
    <mergeCell ref="S4:T4"/>
    <mergeCell ref="U4:V4"/>
  </mergeCells>
  <pageMargins left="0.25" right="0.25" top="0.75" bottom="0.75" header="0.3" footer="0.3"/>
  <pageSetup paperSize="9" scale="3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E902-A174-47E6-8345-8E25DBE799DB}">
  <dimension ref="A1:AH24"/>
  <sheetViews>
    <sheetView view="pageBreakPreview" topLeftCell="A4" zoomScale="60" zoomScaleNormal="100" workbookViewId="0">
      <selection activeCell="D19" sqref="D19"/>
    </sheetView>
  </sheetViews>
  <sheetFormatPr defaultRowHeight="15" x14ac:dyDescent="0.25"/>
  <cols>
    <col min="1" max="1" width="7" customWidth="1"/>
    <col min="2" max="2" width="36.140625" customWidth="1"/>
    <col min="4" max="5" width="16.7109375" customWidth="1"/>
    <col min="6" max="6" width="18.85546875" customWidth="1"/>
    <col min="7" max="8" width="16.7109375" customWidth="1"/>
    <col min="20" max="21" width="16.85546875" customWidth="1"/>
    <col min="23" max="23" width="15.140625" customWidth="1"/>
    <col min="25" max="25" width="14.42578125" customWidth="1"/>
    <col min="33" max="33" width="11.28515625" customWidth="1"/>
    <col min="34" max="34" width="16.28515625" customWidth="1"/>
  </cols>
  <sheetData>
    <row r="1" spans="1:34" ht="19.5" x14ac:dyDescent="0.35">
      <c r="A1" s="75" t="s">
        <v>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57" customHeight="1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7.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7.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7.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7.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7.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7.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7.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137.84</v>
      </c>
      <c r="G13" s="22">
        <f t="shared" si="3"/>
        <v>150.07117283950618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207458.38933333335</v>
      </c>
      <c r="U13" s="8">
        <f>G13*15*86.4</f>
        <v>194492.24000000002</v>
      </c>
      <c r="V13" s="10"/>
      <c r="W13" s="8">
        <f>G13*15*86.4</f>
        <v>194492.24000000002</v>
      </c>
      <c r="X13" s="10"/>
      <c r="Y13" s="8">
        <f>G13*15*86.4</f>
        <v>194492.24000000002</v>
      </c>
      <c r="Z13" s="12"/>
      <c r="AA13" s="11"/>
      <c r="AB13" s="12"/>
      <c r="AC13" s="4"/>
      <c r="AD13" s="5"/>
      <c r="AE13" s="4"/>
      <c r="AF13" s="5"/>
      <c r="AG13" s="19">
        <f t="shared" si="5"/>
        <v>551.36</v>
      </c>
      <c r="AH13" s="59">
        <f t="shared" si="6"/>
        <v>790935.10933333333</v>
      </c>
    </row>
    <row r="14" spans="1:34" ht="37.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7.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7.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7.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207458.38933333335</v>
      </c>
      <c r="U17" s="62">
        <f t="shared" si="7"/>
        <v>194492.24000000002</v>
      </c>
      <c r="V17" s="61">
        <f t="shared" si="7"/>
        <v>0</v>
      </c>
      <c r="W17" s="62">
        <f t="shared" si="7"/>
        <v>194492.24000000002</v>
      </c>
      <c r="X17" s="61">
        <f t="shared" si="7"/>
        <v>0</v>
      </c>
      <c r="Y17" s="62">
        <f t="shared" si="7"/>
        <v>194492.24000000002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551.36</v>
      </c>
      <c r="AH17" s="61">
        <f>I17+J17+K17+L17+M17+N17+O17+P17+Q17+R17+S17+T17+U17+V17+W17+X17+Y17+Z17+AA17+AB17+AC17+AD17+AE17+AF17</f>
        <v>790935.10933333333</v>
      </c>
    </row>
    <row r="18" spans="1:34" ht="37.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7.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7.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7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7.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7.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363035.39094650216</v>
      </c>
      <c r="U23" s="6">
        <f t="shared" si="20"/>
        <v>340345.67901234573</v>
      </c>
      <c r="V23" s="7">
        <f t="shared" si="20"/>
        <v>0</v>
      </c>
      <c r="W23" s="6">
        <f t="shared" si="20"/>
        <v>340345.67901234573</v>
      </c>
      <c r="X23" s="7">
        <f t="shared" si="20"/>
        <v>0</v>
      </c>
      <c r="Y23" s="6">
        <f t="shared" si="20"/>
        <v>340345.67901234573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1384072.4279835394</v>
      </c>
    </row>
    <row r="24" spans="1:34" ht="37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0.28011990042168378</v>
      </c>
      <c r="U24" s="67">
        <f t="shared" si="21"/>
        <v>0.26261240664532848</v>
      </c>
      <c r="V24" s="41">
        <f t="shared" si="21"/>
        <v>0</v>
      </c>
      <c r="W24" s="67">
        <f t="shared" si="21"/>
        <v>0.26261240664532848</v>
      </c>
      <c r="X24" s="41">
        <f t="shared" si="21"/>
        <v>0</v>
      </c>
      <c r="Y24" s="67">
        <f t="shared" si="21"/>
        <v>0.26261240664532848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4CE6-9B11-4C0E-B46D-E5CCF2F3BF6D}">
  <dimension ref="A1:AH24"/>
  <sheetViews>
    <sheetView view="pageBreakPreview" zoomScale="60" zoomScaleNormal="100" workbookViewId="0">
      <selection activeCell="H9" sqref="H9"/>
    </sheetView>
  </sheetViews>
  <sheetFormatPr defaultRowHeight="15" x14ac:dyDescent="0.25"/>
  <cols>
    <col min="1" max="1" width="6.5703125" customWidth="1"/>
    <col min="2" max="2" width="37.7109375" customWidth="1"/>
    <col min="4" max="4" width="11.5703125" customWidth="1"/>
    <col min="5" max="7" width="13.7109375" customWidth="1"/>
    <col min="20" max="20" width="14.85546875" customWidth="1"/>
    <col min="21" max="21" width="16.5703125" customWidth="1"/>
    <col min="23" max="23" width="12.42578125" customWidth="1"/>
    <col min="25" max="25" width="14" customWidth="1"/>
    <col min="33" max="33" width="11.28515625" customWidth="1"/>
    <col min="34" max="34" width="16.7109375" customWidth="1"/>
  </cols>
  <sheetData>
    <row r="1" spans="1:34" ht="19.5" x14ac:dyDescent="0.35">
      <c r="A1" s="75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1.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1.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1.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1.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1.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1.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1.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17.02</v>
      </c>
      <c r="G13" s="22">
        <f t="shared" si="3"/>
        <v>18.530262345679013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25616.234666666671</v>
      </c>
      <c r="U13" s="8">
        <f>G13*15*86.4</f>
        <v>24015.22</v>
      </c>
      <c r="V13" s="10"/>
      <c r="W13" s="8">
        <f>G13*15*86.4</f>
        <v>24015.22</v>
      </c>
      <c r="X13" s="10"/>
      <c r="Y13" s="8">
        <f>G13*15*86.4</f>
        <v>24015.22</v>
      </c>
      <c r="Z13" s="12"/>
      <c r="AA13" s="11"/>
      <c r="AB13" s="12"/>
      <c r="AC13" s="4"/>
      <c r="AD13" s="5"/>
      <c r="AE13" s="4"/>
      <c r="AF13" s="5"/>
      <c r="AG13" s="19">
        <f t="shared" si="5"/>
        <v>68.08</v>
      </c>
      <c r="AH13" s="59">
        <f t="shared" si="6"/>
        <v>97661.894666666674</v>
      </c>
    </row>
    <row r="14" spans="1:34" ht="31.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1.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1.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1.5" customHeight="1" x14ac:dyDescent="0.25">
      <c r="A17" s="30">
        <f t="shared" si="4"/>
        <v>11</v>
      </c>
      <c r="B17" s="56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25616.234666666671</v>
      </c>
      <c r="U17" s="62">
        <f t="shared" si="7"/>
        <v>24015.22</v>
      </c>
      <c r="V17" s="61">
        <f t="shared" si="7"/>
        <v>0</v>
      </c>
      <c r="W17" s="62">
        <f t="shared" si="7"/>
        <v>24015.22</v>
      </c>
      <c r="X17" s="61">
        <f t="shared" si="7"/>
        <v>0</v>
      </c>
      <c r="Y17" s="62">
        <f t="shared" si="7"/>
        <v>24015.22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68.08</v>
      </c>
      <c r="AH17" s="61">
        <f>I17+J17+K17+L17+M17+N17+O17+P17+Q17+R17+S17+T17+U17+V17+W17+X17+Y17+Z17+AA17+AB17+AC17+AD17+AE17+AF17</f>
        <v>97661.894666666674</v>
      </c>
    </row>
    <row r="18" spans="1:34" ht="31.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1.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1.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1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1.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0.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44826.33744855968</v>
      </c>
      <c r="U23" s="6">
        <f t="shared" si="20"/>
        <v>42024.691358024698</v>
      </c>
      <c r="V23" s="7">
        <f t="shared" si="20"/>
        <v>0</v>
      </c>
      <c r="W23" s="6">
        <f t="shared" si="20"/>
        <v>42024.691358024698</v>
      </c>
      <c r="X23" s="7">
        <f t="shared" si="20"/>
        <v>0</v>
      </c>
      <c r="Y23" s="6">
        <f t="shared" si="20"/>
        <v>42024.691358024698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170900.41152263377</v>
      </c>
    </row>
    <row r="24" spans="1:34" ht="40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3.4588223339938023E-2</v>
      </c>
      <c r="U24" s="67">
        <f t="shared" si="21"/>
        <v>3.2426459381191895E-2</v>
      </c>
      <c r="V24" s="41">
        <f t="shared" si="21"/>
        <v>0</v>
      </c>
      <c r="W24" s="67">
        <f t="shared" si="21"/>
        <v>3.2426459381191895E-2</v>
      </c>
      <c r="X24" s="41">
        <f t="shared" si="21"/>
        <v>0</v>
      </c>
      <c r="Y24" s="67">
        <f t="shared" si="21"/>
        <v>3.2426459381191895E-2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A5D9-5151-4626-AAFA-E9615B63F555}">
  <dimension ref="A1:AH24"/>
  <sheetViews>
    <sheetView view="pageBreakPreview" zoomScale="60" zoomScaleNormal="100" workbookViewId="0">
      <selection activeCell="B17" sqref="B17"/>
    </sheetView>
  </sheetViews>
  <sheetFormatPr defaultRowHeight="15" x14ac:dyDescent="0.25"/>
  <cols>
    <col min="1" max="1" width="7" customWidth="1"/>
    <col min="2" max="2" width="32.42578125" customWidth="1"/>
    <col min="20" max="21" width="12.42578125" customWidth="1"/>
    <col min="23" max="23" width="12.28515625" customWidth="1"/>
    <col min="25" max="25" width="12.28515625" customWidth="1"/>
    <col min="34" max="34" width="13" customWidth="1"/>
  </cols>
  <sheetData>
    <row r="1" spans="1:34" ht="19.5" x14ac:dyDescent="0.35">
      <c r="A1" s="75" t="s">
        <v>51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24.7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3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0.23</v>
      </c>
      <c r="G11" s="22">
        <f t="shared" si="3"/>
        <v>0.25040895061728397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346.16533333333336</v>
      </c>
      <c r="U11" s="8">
        <f>G11*15*86.4</f>
        <v>324.53000000000009</v>
      </c>
      <c r="V11" s="10"/>
      <c r="W11" s="8">
        <f>G11*15*86.4</f>
        <v>324.53000000000009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0.69000000000000006</v>
      </c>
      <c r="AH11" s="59">
        <f t="shared" si="6"/>
        <v>995.22533333333354</v>
      </c>
    </row>
    <row r="12" spans="1:34" ht="33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3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4.62</v>
      </c>
      <c r="G13" s="22">
        <f t="shared" si="3"/>
        <v>5.0299537037037041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6953.4080000000013</v>
      </c>
      <c r="U13" s="8">
        <f>G13*15*86.4</f>
        <v>6518.8200000000006</v>
      </c>
      <c r="V13" s="10"/>
      <c r="W13" s="8">
        <f>G13*15*86.4</f>
        <v>6518.8200000000006</v>
      </c>
      <c r="X13" s="10"/>
      <c r="Y13" s="8">
        <f>G13*15*86.4</f>
        <v>6518.8200000000006</v>
      </c>
      <c r="Z13" s="12"/>
      <c r="AA13" s="11"/>
      <c r="AB13" s="12"/>
      <c r="AC13" s="4"/>
      <c r="AD13" s="5"/>
      <c r="AE13" s="4"/>
      <c r="AF13" s="5"/>
      <c r="AG13" s="19">
        <f t="shared" si="5"/>
        <v>18.48</v>
      </c>
      <c r="AH13" s="59">
        <f t="shared" si="6"/>
        <v>26509.868000000002</v>
      </c>
    </row>
    <row r="14" spans="1:34" ht="33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45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7299.5733333333346</v>
      </c>
      <c r="U17" s="62">
        <f t="shared" si="7"/>
        <v>6843.35</v>
      </c>
      <c r="V17" s="61">
        <f t="shared" si="7"/>
        <v>0</v>
      </c>
      <c r="W17" s="62">
        <f t="shared" si="7"/>
        <v>6843.35</v>
      </c>
      <c r="X17" s="61">
        <f t="shared" si="7"/>
        <v>0</v>
      </c>
      <c r="Y17" s="62">
        <f t="shared" si="7"/>
        <v>6518.8200000000006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19.170000000000002</v>
      </c>
      <c r="AH17" s="61">
        <f>I17+J17+K17+L17+M17+N17+O17+P17+Q17+R17+S17+T17+U17+V17+W17+X17+Y17+Z17+AA17+AB17+AC17+AD17+AE17+AF17</f>
        <v>27505.093333333338</v>
      </c>
    </row>
    <row r="18" spans="1:34" ht="33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3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3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4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12773.662551440333</v>
      </c>
      <c r="U23" s="6">
        <f t="shared" si="20"/>
        <v>11975.308641975311</v>
      </c>
      <c r="V23" s="7">
        <f t="shared" si="20"/>
        <v>0</v>
      </c>
      <c r="W23" s="6">
        <f t="shared" si="20"/>
        <v>11975.308641975311</v>
      </c>
      <c r="X23" s="7">
        <f t="shared" si="20"/>
        <v>0</v>
      </c>
      <c r="Y23" s="6">
        <f t="shared" si="20"/>
        <v>11407.407407407411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48131.687242798362</v>
      </c>
    </row>
    <row r="24" spans="1:34" ht="49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9.8562211045064296E-3</v>
      </c>
      <c r="U24" s="67">
        <f t="shared" si="21"/>
        <v>9.240207285474776E-3</v>
      </c>
      <c r="V24" s="41">
        <f t="shared" si="21"/>
        <v>0</v>
      </c>
      <c r="W24" s="67">
        <f t="shared" si="21"/>
        <v>9.240207285474776E-3</v>
      </c>
      <c r="X24" s="41">
        <f t="shared" si="21"/>
        <v>0</v>
      </c>
      <c r="Y24" s="67">
        <f t="shared" si="21"/>
        <v>8.8020118884316444E-3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E763-36A4-4DEF-9EFE-4839BD8FD952}">
  <dimension ref="A1:AH24"/>
  <sheetViews>
    <sheetView view="pageBreakPreview" zoomScale="60" zoomScaleNormal="100" workbookViewId="0">
      <selection activeCell="J13" sqref="J13"/>
    </sheetView>
  </sheetViews>
  <sheetFormatPr defaultRowHeight="15" x14ac:dyDescent="0.25"/>
  <cols>
    <col min="1" max="1" width="6" customWidth="1"/>
    <col min="2" max="2" width="34" customWidth="1"/>
    <col min="4" max="4" width="11.42578125" customWidth="1"/>
    <col min="5" max="5" width="12.28515625" customWidth="1"/>
    <col min="6" max="6" width="15.42578125" customWidth="1"/>
    <col min="7" max="7" width="10.85546875" customWidth="1"/>
    <col min="8" max="8" width="13.42578125" customWidth="1"/>
    <col min="20" max="21" width="14.5703125" customWidth="1"/>
    <col min="23" max="23" width="14.140625" customWidth="1"/>
    <col min="25" max="25" width="12.42578125" customWidth="1"/>
    <col min="34" max="34" width="13.85546875" customWidth="1"/>
  </cols>
  <sheetData>
    <row r="1" spans="1:34" ht="19.5" x14ac:dyDescent="0.35">
      <c r="A1" s="75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3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3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3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3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3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3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3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5.93</v>
      </c>
      <c r="G13" s="22">
        <f t="shared" si="3"/>
        <v>6.4561959876543211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8925.0453333333335</v>
      </c>
      <c r="U13" s="8">
        <f>G13*15*86.4</f>
        <v>8367.23</v>
      </c>
      <c r="V13" s="10"/>
      <c r="W13" s="8">
        <f>G13*15*86.4</f>
        <v>8367.23</v>
      </c>
      <c r="X13" s="10"/>
      <c r="Y13" s="8">
        <f>G13*15*86.4</f>
        <v>8367.23</v>
      </c>
      <c r="Z13" s="12"/>
      <c r="AA13" s="11"/>
      <c r="AB13" s="12"/>
      <c r="AC13" s="4"/>
      <c r="AD13" s="5"/>
      <c r="AE13" s="4"/>
      <c r="AF13" s="5"/>
      <c r="AG13" s="19">
        <f t="shared" si="5"/>
        <v>23.72</v>
      </c>
      <c r="AH13" s="59">
        <f t="shared" si="6"/>
        <v>34026.73533333333</v>
      </c>
    </row>
    <row r="14" spans="1:34" ht="33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3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3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7.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8925.0453333333335</v>
      </c>
      <c r="U17" s="62">
        <f t="shared" si="7"/>
        <v>8367.23</v>
      </c>
      <c r="V17" s="61">
        <f t="shared" si="7"/>
        <v>0</v>
      </c>
      <c r="W17" s="62">
        <f t="shared" si="7"/>
        <v>8367.23</v>
      </c>
      <c r="X17" s="61">
        <f t="shared" si="7"/>
        <v>0</v>
      </c>
      <c r="Y17" s="62">
        <f t="shared" si="7"/>
        <v>8367.23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23.72</v>
      </c>
      <c r="AH17" s="61">
        <f>I17+J17+K17+L17+M17+N17+O17+P17+Q17+R17+S17+T17+U17+V17+W17+X17+Y17+Z17+AA17+AB17+AC17+AD17+AE17+AF17</f>
        <v>34026.73533333333</v>
      </c>
    </row>
    <row r="18" spans="1:34" ht="33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3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3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3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3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1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15618.106995884777</v>
      </c>
      <c r="U23" s="6">
        <f t="shared" si="20"/>
        <v>14641.975308641977</v>
      </c>
      <c r="V23" s="7">
        <f t="shared" si="20"/>
        <v>0</v>
      </c>
      <c r="W23" s="6">
        <f t="shared" si="20"/>
        <v>14641.975308641977</v>
      </c>
      <c r="X23" s="7">
        <f t="shared" si="20"/>
        <v>0</v>
      </c>
      <c r="Y23" s="6">
        <f t="shared" si="20"/>
        <v>14641.975308641977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59544.032921810707</v>
      </c>
    </row>
    <row r="24" spans="1:34" ht="42.7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1.2051008484478994E-2</v>
      </c>
      <c r="U24" s="67">
        <f t="shared" si="21"/>
        <v>1.1297820454199057E-2</v>
      </c>
      <c r="V24" s="41">
        <f t="shared" si="21"/>
        <v>0</v>
      </c>
      <c r="W24" s="67">
        <f t="shared" si="21"/>
        <v>1.1297820454199057E-2</v>
      </c>
      <c r="X24" s="41">
        <f t="shared" si="21"/>
        <v>0</v>
      </c>
      <c r="Y24" s="67">
        <f t="shared" si="21"/>
        <v>1.1297820454199057E-2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A5C6-BE3D-4EF8-A5BC-C32769FF5812}">
  <dimension ref="A1:AH24"/>
  <sheetViews>
    <sheetView view="pageBreakPreview" zoomScale="60" zoomScaleNormal="100" workbookViewId="0">
      <selection activeCell="B17" sqref="B17"/>
    </sheetView>
  </sheetViews>
  <sheetFormatPr defaultRowHeight="15" x14ac:dyDescent="0.25"/>
  <cols>
    <col min="1" max="1" width="8.140625" customWidth="1"/>
    <col min="2" max="2" width="36.28515625" customWidth="1"/>
    <col min="3" max="3" width="9.28515625" bestFit="1" customWidth="1"/>
    <col min="4" max="4" width="14.42578125" customWidth="1"/>
    <col min="5" max="5" width="14.140625" customWidth="1"/>
    <col min="6" max="6" width="17.7109375" customWidth="1"/>
    <col min="7" max="7" width="11.5703125" customWidth="1"/>
    <col min="8" max="8" width="13" customWidth="1"/>
    <col min="9" max="19" width="9.28515625" bestFit="1" customWidth="1"/>
    <col min="20" max="20" width="11.28515625" bestFit="1" customWidth="1"/>
    <col min="21" max="21" width="10.85546875" bestFit="1" customWidth="1"/>
    <col min="22" max="22" width="9.28515625" bestFit="1" customWidth="1"/>
    <col min="23" max="23" width="10.85546875" bestFit="1" customWidth="1"/>
    <col min="24" max="24" width="9.28515625" bestFit="1" customWidth="1"/>
    <col min="25" max="25" width="10.85546875" bestFit="1" customWidth="1"/>
    <col min="26" max="26" width="9.28515625" bestFit="1" customWidth="1"/>
    <col min="34" max="34" width="14.140625" customWidth="1"/>
  </cols>
  <sheetData>
    <row r="1" spans="1:34" ht="19.5" x14ac:dyDescent="0.35">
      <c r="A1" s="75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9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1.08</v>
      </c>
      <c r="G11" s="22">
        <f t="shared" si="3"/>
        <v>1.1758333333333335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1625.4720000000004</v>
      </c>
      <c r="U11" s="8">
        <f>G11*15*86.4</f>
        <v>1523.8800000000003</v>
      </c>
      <c r="V11" s="10"/>
      <c r="W11" s="8">
        <f>G11*15*86.4</f>
        <v>1523.8800000000003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3.24</v>
      </c>
      <c r="AH11" s="59">
        <f t="shared" si="6"/>
        <v>4673.2320000000009</v>
      </c>
    </row>
    <row r="12" spans="1:34" ht="39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4.7</v>
      </c>
      <c r="G13" s="22">
        <f t="shared" si="3"/>
        <v>5.1170524691358024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7073.8133333333335</v>
      </c>
      <c r="U13" s="8">
        <f>G13*15*86.4</f>
        <v>6631.7000000000007</v>
      </c>
      <c r="V13" s="10"/>
      <c r="W13" s="8">
        <f>G13*15*86.4</f>
        <v>6631.7000000000007</v>
      </c>
      <c r="X13" s="10"/>
      <c r="Y13" s="8">
        <f>G13*15*86.4</f>
        <v>6631.7000000000007</v>
      </c>
      <c r="Z13" s="12"/>
      <c r="AA13" s="11"/>
      <c r="AB13" s="12"/>
      <c r="AC13" s="4"/>
      <c r="AD13" s="5"/>
      <c r="AE13" s="4"/>
      <c r="AF13" s="5"/>
      <c r="AG13" s="19">
        <f t="shared" si="5"/>
        <v>18.8</v>
      </c>
      <c r="AH13" s="59">
        <f t="shared" si="6"/>
        <v>26968.913333333334</v>
      </c>
    </row>
    <row r="14" spans="1:34" ht="39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9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9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8699.2853333333333</v>
      </c>
      <c r="U17" s="62">
        <f t="shared" si="7"/>
        <v>8155.5800000000008</v>
      </c>
      <c r="V17" s="61">
        <f t="shared" si="7"/>
        <v>0</v>
      </c>
      <c r="W17" s="62">
        <f t="shared" si="7"/>
        <v>8155.5800000000008</v>
      </c>
      <c r="X17" s="61">
        <f t="shared" si="7"/>
        <v>0</v>
      </c>
      <c r="Y17" s="62">
        <f t="shared" si="7"/>
        <v>6631.7000000000007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22.04</v>
      </c>
      <c r="AH17" s="61">
        <f>I17+J17+K17+L17+M17+N17+O17+P17+Q17+R17+S17+T17+U17+V17+W17+X17+Y17+Z17+AA17+AB17+AC17+AD17+AE17+AF17</f>
        <v>31642.145333333337</v>
      </c>
    </row>
    <row r="18" spans="1:34" ht="39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15223.045267489713</v>
      </c>
      <c r="U23" s="6">
        <f t="shared" si="20"/>
        <v>14271.604938271608</v>
      </c>
      <c r="V23" s="7">
        <f t="shared" si="20"/>
        <v>0</v>
      </c>
      <c r="W23" s="6">
        <f t="shared" si="20"/>
        <v>14271.604938271608</v>
      </c>
      <c r="X23" s="7">
        <f t="shared" si="20"/>
        <v>0</v>
      </c>
      <c r="Y23" s="6">
        <f t="shared" si="20"/>
        <v>11604.93827160494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55371.19341563787</v>
      </c>
    </row>
    <row r="24" spans="1:34" ht="39.7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1.1746176903927248E-2</v>
      </c>
      <c r="U24" s="67">
        <f t="shared" si="21"/>
        <v>1.1012040847431797E-2</v>
      </c>
      <c r="V24" s="41">
        <f t="shared" si="21"/>
        <v>0</v>
      </c>
      <c r="W24" s="67">
        <f t="shared" si="21"/>
        <v>1.1012040847431797E-2</v>
      </c>
      <c r="X24" s="41">
        <f t="shared" si="21"/>
        <v>0</v>
      </c>
      <c r="Y24" s="67">
        <f t="shared" si="21"/>
        <v>8.9544276787075164E-3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8822-2E6E-4C8A-A6E8-7E6CBB1F272B}">
  <dimension ref="A1:AH24"/>
  <sheetViews>
    <sheetView view="pageBreakPreview" zoomScale="60" zoomScaleNormal="100" workbookViewId="0">
      <selection activeCell="U7" sqref="U7"/>
    </sheetView>
  </sheetViews>
  <sheetFormatPr defaultRowHeight="15" x14ac:dyDescent="0.25"/>
  <cols>
    <col min="1" max="1" width="8.140625" customWidth="1"/>
    <col min="2" max="2" width="34.140625" customWidth="1"/>
    <col min="3" max="3" width="9.28515625" bestFit="1" customWidth="1"/>
    <col min="4" max="4" width="14.42578125" customWidth="1"/>
    <col min="5" max="5" width="14.140625" customWidth="1"/>
    <col min="6" max="6" width="18.28515625" customWidth="1"/>
    <col min="7" max="7" width="11.5703125" customWidth="1"/>
    <col min="8" max="8" width="13" customWidth="1"/>
    <col min="9" max="19" width="9.28515625" bestFit="1" customWidth="1"/>
    <col min="20" max="20" width="12.5703125" bestFit="1" customWidth="1"/>
    <col min="21" max="21" width="11.28515625" bestFit="1" customWidth="1"/>
    <col min="22" max="22" width="9.28515625" bestFit="1" customWidth="1"/>
    <col min="23" max="23" width="11.28515625" bestFit="1" customWidth="1"/>
    <col min="24" max="24" width="9.28515625" bestFit="1" customWidth="1"/>
    <col min="25" max="25" width="11.28515625" bestFit="1" customWidth="1"/>
    <col min="26" max="26" width="9.28515625" bestFit="1" customWidth="1"/>
    <col min="34" max="34" width="15.28515625" customWidth="1"/>
  </cols>
  <sheetData>
    <row r="1" spans="1:34" ht="19.5" x14ac:dyDescent="0.35">
      <c r="A1" s="75" t="s">
        <v>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0.1</v>
      </c>
      <c r="G11" s="22">
        <f t="shared" si="3"/>
        <v>0.10887345679012346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150.50666666666669</v>
      </c>
      <c r="U11" s="8">
        <f>G11*15*86.4</f>
        <v>141.10000000000002</v>
      </c>
      <c r="V11" s="10"/>
      <c r="W11" s="8">
        <f>G11*15*86.4</f>
        <v>141.10000000000002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0.30000000000000004</v>
      </c>
      <c r="AH11" s="59">
        <f t="shared" si="6"/>
        <v>432.70666666666671</v>
      </c>
    </row>
    <row r="12" spans="1:34" ht="34.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6.54</v>
      </c>
      <c r="G13" s="22">
        <f t="shared" si="3"/>
        <v>7.1203240740740741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9843.1360000000004</v>
      </c>
      <c r="U13" s="8">
        <f>G13*15*86.4</f>
        <v>9227.94</v>
      </c>
      <c r="V13" s="10"/>
      <c r="W13" s="8">
        <f>G13*15*86.4</f>
        <v>9227.94</v>
      </c>
      <c r="X13" s="10"/>
      <c r="Y13" s="8">
        <f>G13*15*86.4</f>
        <v>9227.94</v>
      </c>
      <c r="Z13" s="12"/>
      <c r="AA13" s="11"/>
      <c r="AB13" s="12"/>
      <c r="AC13" s="4"/>
      <c r="AD13" s="5"/>
      <c r="AE13" s="4"/>
      <c r="AF13" s="5"/>
      <c r="AG13" s="19">
        <f t="shared" si="5"/>
        <v>26.16</v>
      </c>
      <c r="AH13" s="59">
        <f t="shared" si="6"/>
        <v>37526.956000000006</v>
      </c>
    </row>
    <row r="14" spans="1:34" ht="34.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7.0000000000000007E-2</v>
      </c>
      <c r="G15" s="22">
        <f t="shared" si="3"/>
        <v>7.6211419753086429E-2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105.35466666666669</v>
      </c>
      <c r="S15" s="16"/>
      <c r="T15" s="9">
        <f>G15*16*86.4</f>
        <v>105.35466666666669</v>
      </c>
      <c r="U15" s="16"/>
      <c r="V15" s="9">
        <f>G15*16*86.4</f>
        <v>105.35466666666669</v>
      </c>
      <c r="W15" s="16"/>
      <c r="X15" s="9">
        <f>G15*16*86.4</f>
        <v>105.35466666666669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0.28000000000000003</v>
      </c>
      <c r="AH15" s="59">
        <f t="shared" si="6"/>
        <v>421.41866666666675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4.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105.35466666666669</v>
      </c>
      <c r="S17" s="62">
        <f t="shared" si="7"/>
        <v>0</v>
      </c>
      <c r="T17" s="61">
        <f t="shared" si="7"/>
        <v>10098.997333333333</v>
      </c>
      <c r="U17" s="62">
        <f t="shared" si="7"/>
        <v>9369.0400000000009</v>
      </c>
      <c r="V17" s="61">
        <f t="shared" si="7"/>
        <v>105.35466666666669</v>
      </c>
      <c r="W17" s="62">
        <f t="shared" si="7"/>
        <v>9369.0400000000009</v>
      </c>
      <c r="X17" s="61">
        <f t="shared" si="7"/>
        <v>105.35466666666669</v>
      </c>
      <c r="Y17" s="62">
        <f t="shared" si="7"/>
        <v>9227.94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26.740000000000002</v>
      </c>
      <c r="AH17" s="61">
        <f>I17+J17+K17+L17+M17+N17+O17+P17+Q17+R17+S17+T17+U17+V17+W17+X17+Y17+Z17+AA17+AB17+AC17+AD17+AE17+AF17</f>
        <v>38381.081333333335</v>
      </c>
    </row>
    <row r="18" spans="1:34" ht="34.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184.36213991769554</v>
      </c>
      <c r="S23" s="6">
        <f t="shared" si="20"/>
        <v>0</v>
      </c>
      <c r="T23" s="7">
        <f t="shared" si="20"/>
        <v>17672.427983539095</v>
      </c>
      <c r="U23" s="6">
        <f t="shared" si="20"/>
        <v>16395.061728395067</v>
      </c>
      <c r="V23" s="7">
        <f t="shared" si="20"/>
        <v>184.36213991769554</v>
      </c>
      <c r="W23" s="6">
        <f t="shared" si="20"/>
        <v>16395.061728395067</v>
      </c>
      <c r="X23" s="7">
        <f t="shared" si="20"/>
        <v>184.36213991769554</v>
      </c>
      <c r="Y23" s="6">
        <f t="shared" si="20"/>
        <v>16148.148148148151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67163.786008230469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1.4225473759081446E-4</v>
      </c>
      <c r="S24" s="67">
        <f t="shared" si="21"/>
        <v>0</v>
      </c>
      <c r="T24" s="41">
        <f t="shared" si="21"/>
        <v>1.3636132703348068E-2</v>
      </c>
      <c r="U24" s="67">
        <f t="shared" si="21"/>
        <v>1.2650510592897428E-2</v>
      </c>
      <c r="V24" s="41">
        <f t="shared" si="21"/>
        <v>1.4225473759081446E-4</v>
      </c>
      <c r="W24" s="67">
        <f t="shared" si="21"/>
        <v>1.2650510592897428E-2</v>
      </c>
      <c r="X24" s="41">
        <f t="shared" si="21"/>
        <v>1.4225473759081446E-4</v>
      </c>
      <c r="Y24" s="67">
        <f t="shared" si="21"/>
        <v>1.2459990855052587E-2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FA3E-BE5F-4A78-B48E-8D19518870C1}">
  <dimension ref="A1:AH24"/>
  <sheetViews>
    <sheetView view="pageBreakPreview" zoomScale="60" zoomScaleNormal="100" workbookViewId="0">
      <selection activeCell="Y13" sqref="Y13"/>
    </sheetView>
  </sheetViews>
  <sheetFormatPr defaultRowHeight="15" x14ac:dyDescent="0.25"/>
  <cols>
    <col min="2" max="2" width="35.28515625" customWidth="1"/>
    <col min="4" max="4" width="11.140625" customWidth="1"/>
    <col min="5" max="5" width="11.85546875" customWidth="1"/>
    <col min="6" max="6" width="14" customWidth="1"/>
    <col min="8" max="8" width="13" customWidth="1"/>
    <col min="20" max="21" width="13.42578125" customWidth="1"/>
    <col min="23" max="23" width="11.5703125" customWidth="1"/>
    <col min="25" max="25" width="12.28515625" customWidth="1"/>
    <col min="33" max="33" width="11" customWidth="1"/>
    <col min="34" max="34" width="16" customWidth="1"/>
  </cols>
  <sheetData>
    <row r="1" spans="1:34" ht="19.5" x14ac:dyDescent="0.35">
      <c r="A1" s="75" t="s">
        <v>55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9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3.68</v>
      </c>
      <c r="G13" s="22">
        <f t="shared" si="3"/>
        <v>4.0065432098765434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5538.6453333333338</v>
      </c>
      <c r="U13" s="8">
        <f>G13*15*86.4</f>
        <v>5192.4800000000014</v>
      </c>
      <c r="V13" s="10"/>
      <c r="W13" s="8">
        <f>G13*15*86.4</f>
        <v>5192.4800000000014</v>
      </c>
      <c r="X13" s="10"/>
      <c r="Y13" s="8">
        <f>G13*15*86.4</f>
        <v>5192.4800000000014</v>
      </c>
      <c r="Z13" s="12"/>
      <c r="AA13" s="11"/>
      <c r="AB13" s="12"/>
      <c r="AC13" s="4"/>
      <c r="AD13" s="5"/>
      <c r="AE13" s="4"/>
      <c r="AF13" s="5"/>
      <c r="AG13" s="19">
        <f t="shared" si="5"/>
        <v>14.72</v>
      </c>
      <c r="AH13" s="59">
        <f t="shared" si="6"/>
        <v>21116.085333333336</v>
      </c>
    </row>
    <row r="14" spans="1:34" ht="39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9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9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5538.6453333333338</v>
      </c>
      <c r="U17" s="62">
        <f t="shared" si="7"/>
        <v>5192.4800000000014</v>
      </c>
      <c r="V17" s="61">
        <f t="shared" si="7"/>
        <v>0</v>
      </c>
      <c r="W17" s="62">
        <f t="shared" si="7"/>
        <v>5192.4800000000014</v>
      </c>
      <c r="X17" s="61">
        <f t="shared" si="7"/>
        <v>0</v>
      </c>
      <c r="Y17" s="62">
        <f t="shared" si="7"/>
        <v>5192.4800000000014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14.72</v>
      </c>
      <c r="AH17" s="61">
        <f>I17+J17+K17+L17+M17+N17+O17+P17+Q17+R17+S17+T17+U17+V17+W17+X17+Y17+Z17+AA17+AB17+AC17+AD17+AE17+AF17</f>
        <v>21116.085333333336</v>
      </c>
    </row>
    <row r="18" spans="1:34" ht="39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9692.1810699588495</v>
      </c>
      <c r="U23" s="6">
        <f t="shared" si="20"/>
        <v>9086.419753086424</v>
      </c>
      <c r="V23" s="7">
        <f t="shared" si="20"/>
        <v>0</v>
      </c>
      <c r="W23" s="6">
        <f t="shared" si="20"/>
        <v>9086.419753086424</v>
      </c>
      <c r="X23" s="7">
        <f t="shared" si="20"/>
        <v>0</v>
      </c>
      <c r="Y23" s="6">
        <f t="shared" si="20"/>
        <v>9086.419753086424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36951.440329218123</v>
      </c>
    </row>
    <row r="24" spans="1:34" ht="39.7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7.4785347762028158E-3</v>
      </c>
      <c r="U24" s="67">
        <f t="shared" si="21"/>
        <v>7.0111263526901422E-3</v>
      </c>
      <c r="V24" s="41">
        <f t="shared" si="21"/>
        <v>0</v>
      </c>
      <c r="W24" s="67">
        <f t="shared" si="21"/>
        <v>7.0111263526901422E-3</v>
      </c>
      <c r="X24" s="41">
        <f t="shared" si="21"/>
        <v>0</v>
      </c>
      <c r="Y24" s="67">
        <f t="shared" si="21"/>
        <v>7.0111263526901422E-3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8297-0EE5-4C10-A499-1A5F4F218864}">
  <dimension ref="A1:AH24"/>
  <sheetViews>
    <sheetView view="pageBreakPreview" zoomScale="60" zoomScaleNormal="100" workbookViewId="0">
      <selection activeCell="X17" sqref="X17"/>
    </sheetView>
  </sheetViews>
  <sheetFormatPr defaultRowHeight="15" x14ac:dyDescent="0.25"/>
  <cols>
    <col min="1" max="1" width="6.85546875" customWidth="1"/>
    <col min="2" max="2" width="39.7109375" customWidth="1"/>
    <col min="3" max="3" width="9.28515625" bestFit="1" customWidth="1"/>
    <col min="4" max="4" width="11.140625" customWidth="1"/>
    <col min="5" max="5" width="11.85546875" customWidth="1"/>
    <col min="6" max="6" width="18.5703125" customWidth="1"/>
    <col min="7" max="7" width="9.28515625" bestFit="1" customWidth="1"/>
    <col min="8" max="8" width="13" customWidth="1"/>
    <col min="9" max="17" width="9.28515625" bestFit="1" customWidth="1"/>
    <col min="18" max="18" width="10.85546875" bestFit="1" customWidth="1"/>
    <col min="19" max="19" width="9.28515625" bestFit="1" customWidth="1"/>
    <col min="20" max="21" width="12.5703125" bestFit="1" customWidth="1"/>
    <col min="22" max="22" width="11.28515625" bestFit="1" customWidth="1"/>
    <col min="23" max="23" width="12.5703125" bestFit="1" customWidth="1"/>
    <col min="24" max="24" width="10.85546875" bestFit="1" customWidth="1"/>
    <col min="25" max="25" width="13" bestFit="1" customWidth="1"/>
    <col min="26" max="28" width="9.28515625" bestFit="1" customWidth="1"/>
    <col min="34" max="34" width="15.140625" customWidth="1"/>
  </cols>
  <sheetData>
    <row r="1" spans="1:34" ht="19.5" x14ac:dyDescent="0.35">
      <c r="A1" s="75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2.2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2.2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0.2</v>
      </c>
      <c r="G8" s="22">
        <f t="shared" ref="G8:G16" si="3">E8*F8</f>
        <v>0.19058641975308643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263.4666666666667</v>
      </c>
      <c r="U8" s="16"/>
      <c r="V8" s="9">
        <f>G8*16*86.4</f>
        <v>263.4666666666667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0.4</v>
      </c>
      <c r="AH8" s="59">
        <f>I8+J8+K8+L8+M8+N8+O8+P8+Q8+R8+S8+T8+U8+V8+W8+X8+Y8+Z8+AA8+AB8+AC8+AD8+AE8+AF8</f>
        <v>526.93333333333339</v>
      </c>
    </row>
    <row r="9" spans="1:34" ht="32.2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2.2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2.2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0.2</v>
      </c>
      <c r="G11" s="22">
        <f t="shared" si="3"/>
        <v>0.21774691358024692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301.01333333333338</v>
      </c>
      <c r="U11" s="8">
        <f>G11*15*86.4</f>
        <v>282.20000000000005</v>
      </c>
      <c r="V11" s="10"/>
      <c r="W11" s="8">
        <f>G11*15*86.4</f>
        <v>282.20000000000005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0.60000000000000009</v>
      </c>
      <c r="AH11" s="59">
        <f t="shared" si="6"/>
        <v>865.41333333333341</v>
      </c>
    </row>
    <row r="12" spans="1:34" ht="32.2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2.2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f>25.85-F8-F11-F15-F16</f>
        <v>21.810000000000006</v>
      </c>
      <c r="G13" s="22">
        <f t="shared" si="3"/>
        <v>23.745300925925932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32825.504000000008</v>
      </c>
      <c r="U13" s="8">
        <f>G13*15*86.4</f>
        <v>30773.910000000011</v>
      </c>
      <c r="V13" s="10"/>
      <c r="W13" s="8">
        <f>G13*15*86.4</f>
        <v>30773.910000000011</v>
      </c>
      <c r="X13" s="10"/>
      <c r="Y13" s="8">
        <f>G13*15*86.4</f>
        <v>30773.910000000011</v>
      </c>
      <c r="Z13" s="12"/>
      <c r="AA13" s="11"/>
      <c r="AB13" s="12"/>
      <c r="AC13" s="4"/>
      <c r="AD13" s="5"/>
      <c r="AE13" s="4"/>
      <c r="AF13" s="5"/>
      <c r="AG13" s="19">
        <f t="shared" si="5"/>
        <v>87.240000000000023</v>
      </c>
      <c r="AH13" s="59">
        <f t="shared" si="6"/>
        <v>125147.23400000003</v>
      </c>
    </row>
    <row r="14" spans="1:34" ht="32.2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2.2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3.15</v>
      </c>
      <c r="G15" s="22">
        <f t="shared" si="3"/>
        <v>3.4295138888888888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4740.96</v>
      </c>
      <c r="S15" s="16"/>
      <c r="T15" s="9">
        <f>G15*16*86.4</f>
        <v>4740.96</v>
      </c>
      <c r="U15" s="16"/>
      <c r="V15" s="9">
        <f>G15*16*86.4</f>
        <v>4740.96</v>
      </c>
      <c r="W15" s="16"/>
      <c r="X15" s="9">
        <f>G15*16*86.4</f>
        <v>4740.96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12.6</v>
      </c>
      <c r="AH15" s="59">
        <f t="shared" si="6"/>
        <v>18963.84</v>
      </c>
    </row>
    <row r="16" spans="1:34" ht="32.2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0.49</v>
      </c>
      <c r="G16" s="44">
        <f t="shared" si="3"/>
        <v>0.53347993827160489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691.3900000000001</v>
      </c>
      <c r="T16" s="47"/>
      <c r="U16" s="49">
        <f>G16*15*86.4</f>
        <v>691.3900000000001</v>
      </c>
      <c r="V16" s="47"/>
      <c r="W16" s="49">
        <f>G16*15*86.4</f>
        <v>691.3900000000001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1.47</v>
      </c>
      <c r="AH16" s="60">
        <f t="shared" si="6"/>
        <v>2074.17</v>
      </c>
    </row>
    <row r="17" spans="1:34" ht="32.25" customHeight="1" x14ac:dyDescent="0.25">
      <c r="A17" s="30">
        <f t="shared" si="4"/>
        <v>11</v>
      </c>
      <c r="B17" s="56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4740.96</v>
      </c>
      <c r="S17" s="62">
        <f t="shared" si="7"/>
        <v>691.3900000000001</v>
      </c>
      <c r="T17" s="61">
        <f t="shared" si="7"/>
        <v>38130.94400000001</v>
      </c>
      <c r="U17" s="62">
        <f t="shared" si="7"/>
        <v>31747.500000000011</v>
      </c>
      <c r="V17" s="61">
        <f t="shared" si="7"/>
        <v>5004.4266666666663</v>
      </c>
      <c r="W17" s="62">
        <f t="shared" si="7"/>
        <v>31747.500000000011</v>
      </c>
      <c r="X17" s="61">
        <f t="shared" si="7"/>
        <v>4740.96</v>
      </c>
      <c r="Y17" s="62">
        <f t="shared" si="7"/>
        <v>30773.910000000011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102.31000000000002</v>
      </c>
      <c r="AH17" s="61">
        <f>I17+J17+K17+L17+M17+N17+O17+P17+Q17+R17+S17+T17+U17+V17+W17+X17+Y17+Z17+AA17+AB17+AC17+AD17+AE17+AF17</f>
        <v>147577.59066666671</v>
      </c>
    </row>
    <row r="18" spans="1:34" ht="32.2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2.2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2.2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2.2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2.2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2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8296.2962962962974</v>
      </c>
      <c r="S23" s="6">
        <f t="shared" si="20"/>
        <v>1209.8765432098769</v>
      </c>
      <c r="T23" s="7">
        <f t="shared" si="20"/>
        <v>66726.065919451255</v>
      </c>
      <c r="U23" s="6">
        <f t="shared" si="20"/>
        <v>55555.555555555584</v>
      </c>
      <c r="V23" s="7">
        <f t="shared" si="20"/>
        <v>8757.3416396158354</v>
      </c>
      <c r="W23" s="6">
        <f t="shared" si="20"/>
        <v>55555.555555555584</v>
      </c>
      <c r="X23" s="7">
        <f t="shared" si="20"/>
        <v>8296.2962962962974</v>
      </c>
      <c r="Y23" s="6">
        <f t="shared" si="20"/>
        <v>53851.851851851876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258248.83965783261</v>
      </c>
    </row>
    <row r="24" spans="1:34" ht="32.2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6.4014631915866489E-3</v>
      </c>
      <c r="S24" s="67">
        <f t="shared" si="21"/>
        <v>9.3354671543971978E-4</v>
      </c>
      <c r="T24" s="41">
        <f t="shared" si="21"/>
        <v>5.1486161974885231E-2</v>
      </c>
      <c r="U24" s="67">
        <f t="shared" si="21"/>
        <v>4.2866941015089186E-2</v>
      </c>
      <c r="V24" s="41">
        <f t="shared" si="21"/>
        <v>6.7572080552591321E-3</v>
      </c>
      <c r="W24" s="67">
        <f t="shared" si="21"/>
        <v>4.2866941015089186E-2</v>
      </c>
      <c r="X24" s="41">
        <f t="shared" si="21"/>
        <v>6.4014631915866489E-3</v>
      </c>
      <c r="Y24" s="67">
        <f t="shared" si="21"/>
        <v>4.1552354823959782E-2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0C0-233A-447B-A02A-0AAE0C9B32C6}">
  <dimension ref="A1:AH24"/>
  <sheetViews>
    <sheetView view="pageBreakPreview" zoomScale="60" zoomScaleNormal="100" workbookViewId="0">
      <selection activeCell="F18" sqref="F18"/>
    </sheetView>
  </sheetViews>
  <sheetFormatPr defaultRowHeight="15" x14ac:dyDescent="0.25"/>
  <cols>
    <col min="1" max="1" width="7.5703125" customWidth="1"/>
    <col min="2" max="2" width="26.28515625" customWidth="1"/>
    <col min="3" max="3" width="9.28515625" bestFit="1" customWidth="1"/>
    <col min="4" max="4" width="12.85546875" customWidth="1"/>
    <col min="5" max="5" width="12.7109375" customWidth="1"/>
    <col min="6" max="6" width="14.85546875" customWidth="1"/>
    <col min="7" max="7" width="9.28515625" bestFit="1" customWidth="1"/>
    <col min="8" max="8" width="11.85546875" customWidth="1"/>
    <col min="9" max="19" width="9.28515625" bestFit="1" customWidth="1"/>
    <col min="20" max="20" width="12" bestFit="1" customWidth="1"/>
    <col min="21" max="21" width="11.28515625" bestFit="1" customWidth="1"/>
    <col min="22" max="22" width="9.28515625" bestFit="1" customWidth="1"/>
    <col min="23" max="23" width="11.28515625" bestFit="1" customWidth="1"/>
    <col min="24" max="24" width="9.28515625" bestFit="1" customWidth="1"/>
    <col min="25" max="25" width="11.28515625" bestFit="1" customWidth="1"/>
    <col min="26" max="28" width="9.28515625" bestFit="1" customWidth="1"/>
    <col min="33" max="33" width="10.85546875" customWidth="1"/>
    <col min="34" max="34" width="15.140625" customWidth="1"/>
  </cols>
  <sheetData>
    <row r="1" spans="1:34" ht="19.5" x14ac:dyDescent="0.35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4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4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4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6.76</v>
      </c>
      <c r="G13" s="22">
        <f t="shared" si="3"/>
        <v>7.3598456790123459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10174.250666666667</v>
      </c>
      <c r="U13" s="8">
        <f>G13*15*86.4</f>
        <v>9538.36</v>
      </c>
      <c r="V13" s="10"/>
      <c r="W13" s="8">
        <f>G13*15*86.4</f>
        <v>9538.36</v>
      </c>
      <c r="X13" s="10"/>
      <c r="Y13" s="8">
        <f>G13*15*86.4</f>
        <v>9538.36</v>
      </c>
      <c r="Z13" s="12"/>
      <c r="AA13" s="11"/>
      <c r="AB13" s="12"/>
      <c r="AC13" s="4"/>
      <c r="AD13" s="5"/>
      <c r="AE13" s="4"/>
      <c r="AF13" s="5"/>
      <c r="AG13" s="19">
        <f t="shared" si="5"/>
        <v>27.04</v>
      </c>
      <c r="AH13" s="59">
        <f t="shared" si="6"/>
        <v>38789.330666666669</v>
      </c>
    </row>
    <row r="14" spans="1:34" ht="4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4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4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10174.250666666667</v>
      </c>
      <c r="U17" s="62">
        <f t="shared" si="7"/>
        <v>9538.36</v>
      </c>
      <c r="V17" s="61">
        <f t="shared" si="7"/>
        <v>0</v>
      </c>
      <c r="W17" s="62">
        <f t="shared" si="7"/>
        <v>9538.36</v>
      </c>
      <c r="X17" s="61">
        <f t="shared" si="7"/>
        <v>0</v>
      </c>
      <c r="Y17" s="62">
        <f t="shared" si="7"/>
        <v>9538.36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27.04</v>
      </c>
      <c r="AH17" s="61">
        <f>I17+J17+K17+L17+M17+N17+O17+P17+Q17+R17+S17+T17+U17+V17+W17+X17+Y17+Z17+AA17+AB17+AC17+AD17+AE17+AF17</f>
        <v>38789.330666666669</v>
      </c>
    </row>
    <row r="18" spans="1:34" ht="4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4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17804.11522633745</v>
      </c>
      <c r="U23" s="6">
        <f t="shared" si="20"/>
        <v>16691.358024691363</v>
      </c>
      <c r="V23" s="7">
        <f t="shared" si="20"/>
        <v>0</v>
      </c>
      <c r="W23" s="6">
        <f t="shared" si="20"/>
        <v>16691.358024691363</v>
      </c>
      <c r="X23" s="7">
        <f t="shared" si="20"/>
        <v>0</v>
      </c>
      <c r="Y23" s="6">
        <f t="shared" si="20"/>
        <v>16691.358024691363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67878.189300411541</v>
      </c>
    </row>
    <row r="24" spans="1:34" ht="4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1.373774323019865E-2</v>
      </c>
      <c r="U24" s="67">
        <f t="shared" si="21"/>
        <v>1.2879134278311237E-2</v>
      </c>
      <c r="V24" s="41">
        <f t="shared" si="21"/>
        <v>0</v>
      </c>
      <c r="W24" s="67">
        <f t="shared" si="21"/>
        <v>1.2879134278311237E-2</v>
      </c>
      <c r="X24" s="41">
        <f t="shared" si="21"/>
        <v>0</v>
      </c>
      <c r="Y24" s="67">
        <f t="shared" si="21"/>
        <v>1.2879134278311237E-2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C8FE-15A6-44C1-B44C-F2C0893687D1}">
  <dimension ref="A1:AH24"/>
  <sheetViews>
    <sheetView tabSelected="1" view="pageBreakPreview" zoomScale="60" zoomScaleNormal="100" workbookViewId="0">
      <selection activeCell="B17" sqref="B17"/>
    </sheetView>
  </sheetViews>
  <sheetFormatPr defaultRowHeight="15" x14ac:dyDescent="0.25"/>
  <cols>
    <col min="1" max="1" width="7.7109375" customWidth="1"/>
    <col min="2" max="2" width="32" customWidth="1"/>
    <col min="4" max="5" width="11.5703125" customWidth="1"/>
    <col min="6" max="6" width="17.140625" customWidth="1"/>
    <col min="7" max="7" width="12" customWidth="1"/>
    <col min="8" max="8" width="11.5703125" customWidth="1"/>
    <col min="20" max="20" width="14.5703125" customWidth="1"/>
    <col min="21" max="21" width="10.28515625" customWidth="1"/>
    <col min="23" max="23" width="11.5703125" customWidth="1"/>
    <col min="25" max="25" width="12" customWidth="1"/>
    <col min="33" max="33" width="11.5703125" customWidth="1"/>
    <col min="34" max="34" width="15.28515625" customWidth="1"/>
  </cols>
  <sheetData>
    <row r="1" spans="1:34" ht="19.5" x14ac:dyDescent="0.35">
      <c r="A1" s="75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2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42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42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2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42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1.93</v>
      </c>
      <c r="G11" s="22">
        <f t="shared" si="3"/>
        <v>2.1012577160493828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2904.778666666667</v>
      </c>
      <c r="U11" s="8">
        <f>G11*15*86.4</f>
        <v>2723.2300000000005</v>
      </c>
      <c r="V11" s="10"/>
      <c r="W11" s="8">
        <f>G11*15*86.4</f>
        <v>2723.2300000000005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5.79</v>
      </c>
      <c r="AH11" s="59">
        <f t="shared" si="6"/>
        <v>8351.238666666668</v>
      </c>
    </row>
    <row r="12" spans="1:34" ht="42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2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f>4.92-F11-F15</f>
        <v>2.77</v>
      </c>
      <c r="G13" s="22">
        <f t="shared" si="3"/>
        <v>3.01579475308642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4169.0346666666674</v>
      </c>
      <c r="U13" s="8">
        <f>G13*15*86.4</f>
        <v>3908.4700000000007</v>
      </c>
      <c r="V13" s="10"/>
      <c r="W13" s="8">
        <f>G13*15*86.4</f>
        <v>3908.4700000000007</v>
      </c>
      <c r="X13" s="10"/>
      <c r="Y13" s="8">
        <f>G13*15*86.4</f>
        <v>3908.4700000000007</v>
      </c>
      <c r="Z13" s="12"/>
      <c r="AA13" s="11"/>
      <c r="AB13" s="12"/>
      <c r="AC13" s="4"/>
      <c r="AD13" s="5"/>
      <c r="AE13" s="4"/>
      <c r="AF13" s="5"/>
      <c r="AG13" s="19">
        <f t="shared" si="5"/>
        <v>11.08</v>
      </c>
      <c r="AH13" s="59">
        <f t="shared" si="6"/>
        <v>15894.44466666667</v>
      </c>
    </row>
    <row r="14" spans="1:34" ht="42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42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0.22</v>
      </c>
      <c r="G15" s="22">
        <f t="shared" si="3"/>
        <v>0.2395216049382716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331.11466666666666</v>
      </c>
      <c r="S15" s="16"/>
      <c r="T15" s="9">
        <f>G15*16*86.4</f>
        <v>331.11466666666666</v>
      </c>
      <c r="U15" s="16"/>
      <c r="V15" s="9">
        <f>G15*16*86.4</f>
        <v>331.11466666666666</v>
      </c>
      <c r="W15" s="16"/>
      <c r="X15" s="9">
        <f>G15*16*86.4</f>
        <v>331.11466666666666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0.88</v>
      </c>
      <c r="AH15" s="59">
        <f t="shared" si="6"/>
        <v>1324.4586666666667</v>
      </c>
    </row>
    <row r="16" spans="1:34" ht="42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42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331.11466666666666</v>
      </c>
      <c r="S17" s="62">
        <f t="shared" si="7"/>
        <v>0</v>
      </c>
      <c r="T17" s="61">
        <f t="shared" si="7"/>
        <v>7404.9280000000008</v>
      </c>
      <c r="U17" s="62">
        <f t="shared" si="7"/>
        <v>6631.7000000000007</v>
      </c>
      <c r="V17" s="61">
        <f t="shared" si="7"/>
        <v>331.11466666666666</v>
      </c>
      <c r="W17" s="62">
        <f t="shared" si="7"/>
        <v>6631.7000000000007</v>
      </c>
      <c r="X17" s="61">
        <f t="shared" si="7"/>
        <v>331.11466666666666</v>
      </c>
      <c r="Y17" s="62">
        <f t="shared" si="7"/>
        <v>3908.4700000000007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17.75</v>
      </c>
      <c r="AH17" s="61">
        <f>I17+J17+K17+L17+M17+N17+O17+P17+Q17+R17+S17+T17+U17+V17+W17+X17+Y17+Z17+AA17+AB17+AC17+AD17+AE17+AF17</f>
        <v>25570.142000000007</v>
      </c>
    </row>
    <row r="18" spans="1:34" ht="42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2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42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2.7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2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2.7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579.42386831275724</v>
      </c>
      <c r="S23" s="6">
        <f t="shared" si="20"/>
        <v>0</v>
      </c>
      <c r="T23" s="7">
        <f t="shared" si="20"/>
        <v>12958.024691358027</v>
      </c>
      <c r="U23" s="6">
        <f t="shared" si="20"/>
        <v>11604.93827160494</v>
      </c>
      <c r="V23" s="7">
        <f t="shared" si="20"/>
        <v>579.42386831275724</v>
      </c>
      <c r="W23" s="6">
        <f t="shared" si="20"/>
        <v>11604.93827160494</v>
      </c>
      <c r="X23" s="7">
        <f t="shared" si="20"/>
        <v>579.42386831275724</v>
      </c>
      <c r="Y23" s="6">
        <f t="shared" si="20"/>
        <v>6839.5061728395085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44745.679012345689</v>
      </c>
    </row>
    <row r="24" spans="1:34" ht="42.7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4.4708631814255957E-4</v>
      </c>
      <c r="S24" s="67">
        <f t="shared" si="21"/>
        <v>0</v>
      </c>
      <c r="T24" s="41">
        <f t="shared" si="21"/>
        <v>9.9984758420972424E-3</v>
      </c>
      <c r="U24" s="67">
        <f t="shared" si="21"/>
        <v>8.9544276787075164E-3</v>
      </c>
      <c r="V24" s="41">
        <f t="shared" si="21"/>
        <v>4.4708631814255957E-4</v>
      </c>
      <c r="W24" s="67">
        <f t="shared" si="21"/>
        <v>8.9544276787075164E-3</v>
      </c>
      <c r="X24" s="41">
        <f t="shared" si="21"/>
        <v>4.4708631814255957E-4</v>
      </c>
      <c r="Y24" s="67">
        <f t="shared" si="21"/>
        <v>5.2773967383020898E-3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354C-88C6-4ACD-BF60-850EC9C7BD7B}">
  <dimension ref="A1:AH24"/>
  <sheetViews>
    <sheetView view="pageBreakPreview" zoomScale="60" zoomScaleNormal="100" workbookViewId="0">
      <selection activeCell="O22" sqref="O22"/>
    </sheetView>
  </sheetViews>
  <sheetFormatPr defaultRowHeight="15" x14ac:dyDescent="0.25"/>
  <cols>
    <col min="1" max="1" width="9.28515625" bestFit="1" customWidth="1"/>
    <col min="2" max="2" width="22.140625" customWidth="1"/>
    <col min="3" max="3" width="9.28515625" bestFit="1" customWidth="1"/>
    <col min="4" max="4" width="11.7109375" customWidth="1"/>
    <col min="5" max="5" width="11.28515625" customWidth="1"/>
    <col min="6" max="6" width="12.28515625" customWidth="1"/>
    <col min="7" max="7" width="9.28515625" bestFit="1" customWidth="1"/>
    <col min="8" max="8" width="13.42578125" customWidth="1"/>
    <col min="9" max="19" width="9.28515625" bestFit="1" customWidth="1"/>
    <col min="20" max="21" width="13.140625" customWidth="1"/>
    <col min="22" max="22" width="9.28515625" bestFit="1" customWidth="1"/>
    <col min="23" max="23" width="13.5703125" customWidth="1"/>
    <col min="24" max="24" width="9.28515625" bestFit="1" customWidth="1"/>
    <col min="25" max="25" width="13" bestFit="1" customWidth="1"/>
    <col min="26" max="27" width="9.28515625" bestFit="1" customWidth="1"/>
    <col min="34" max="34" width="13.85546875" customWidth="1"/>
  </cols>
  <sheetData>
    <row r="1" spans="1:34" ht="19.5" x14ac:dyDescent="0.35">
      <c r="A1" s="75" t="s">
        <v>62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9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9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9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18.12</v>
      </c>
      <c r="G13" s="22">
        <f t="shared" si="3"/>
        <v>19.727870370370372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27271.808000000005</v>
      </c>
      <c r="U13" s="8">
        <f>G13*15*86.4</f>
        <v>25567.320000000003</v>
      </c>
      <c r="V13" s="10"/>
      <c r="W13" s="8">
        <f>G13*15*86.4</f>
        <v>25567.320000000003</v>
      </c>
      <c r="X13" s="10"/>
      <c r="Y13" s="8">
        <f>G13*15*86.4</f>
        <v>25567.320000000003</v>
      </c>
      <c r="Z13" s="12"/>
      <c r="AA13" s="11"/>
      <c r="AB13" s="12"/>
      <c r="AC13" s="4"/>
      <c r="AD13" s="5"/>
      <c r="AE13" s="4"/>
      <c r="AF13" s="5"/>
      <c r="AG13" s="19">
        <f t="shared" si="5"/>
        <v>72.48</v>
      </c>
      <c r="AH13" s="59">
        <f t="shared" si="6"/>
        <v>103973.76800000003</v>
      </c>
    </row>
    <row r="14" spans="1:34" ht="39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9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9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27271.808000000005</v>
      </c>
      <c r="U17" s="62">
        <f t="shared" si="7"/>
        <v>25567.320000000003</v>
      </c>
      <c r="V17" s="61">
        <f t="shared" si="7"/>
        <v>0</v>
      </c>
      <c r="W17" s="62">
        <f t="shared" si="7"/>
        <v>25567.320000000003</v>
      </c>
      <c r="X17" s="61">
        <f t="shared" si="7"/>
        <v>0</v>
      </c>
      <c r="Y17" s="62">
        <f t="shared" si="7"/>
        <v>25567.320000000003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72.48</v>
      </c>
      <c r="AH17" s="61">
        <f>I17+J17+K17+L17+M17+N17+O17+P17+Q17+R17+S17+T17+U17+V17+W17+X17+Y17+Z17+AA17+AB17+AC17+AD17+AE17+AF17</f>
        <v>103973.76800000003</v>
      </c>
    </row>
    <row r="18" spans="1:34" ht="39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9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50.2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47723.45679012347</v>
      </c>
      <c r="U23" s="6">
        <f t="shared" si="20"/>
        <v>44740.740740740752</v>
      </c>
      <c r="V23" s="7">
        <f t="shared" si="20"/>
        <v>0</v>
      </c>
      <c r="W23" s="6">
        <f t="shared" si="20"/>
        <v>44740.740740740752</v>
      </c>
      <c r="X23" s="7">
        <f t="shared" si="20"/>
        <v>0</v>
      </c>
      <c r="Y23" s="6">
        <f t="shared" si="20"/>
        <v>44740.740740740752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181945.67901234573</v>
      </c>
    </row>
    <row r="24" spans="1:34" ht="56.2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3.6823654930650825E-2</v>
      </c>
      <c r="U24" s="67">
        <f t="shared" si="21"/>
        <v>3.4522176497485145E-2</v>
      </c>
      <c r="V24" s="41">
        <f t="shared" si="21"/>
        <v>0</v>
      </c>
      <c r="W24" s="67">
        <f t="shared" si="21"/>
        <v>3.4522176497485145E-2</v>
      </c>
      <c r="X24" s="41">
        <f t="shared" si="21"/>
        <v>0</v>
      </c>
      <c r="Y24" s="67">
        <f t="shared" si="21"/>
        <v>3.4522176497485145E-2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1F5C-5A48-42CA-AA5C-AA9C69BD35FF}">
  <dimension ref="A1:AH24"/>
  <sheetViews>
    <sheetView view="pageBreakPreview" zoomScale="60" zoomScaleNormal="100" workbookViewId="0">
      <selection activeCell="H15" sqref="H15"/>
    </sheetView>
  </sheetViews>
  <sheetFormatPr defaultRowHeight="15" x14ac:dyDescent="0.25"/>
  <cols>
    <col min="1" max="1" width="9.28515625" bestFit="1" customWidth="1"/>
    <col min="2" max="2" width="26.85546875" customWidth="1"/>
    <col min="3" max="3" width="9.28515625" bestFit="1" customWidth="1"/>
    <col min="4" max="4" width="11.140625" customWidth="1"/>
    <col min="5" max="5" width="11.28515625" customWidth="1"/>
    <col min="6" max="7" width="14.7109375" customWidth="1"/>
    <col min="8" max="8" width="13.28515625" customWidth="1"/>
    <col min="9" max="19" width="9.28515625" bestFit="1" customWidth="1"/>
    <col min="20" max="20" width="11.5703125" bestFit="1" customWidth="1"/>
    <col min="21" max="21" width="13" bestFit="1" customWidth="1"/>
    <col min="22" max="22" width="9.28515625" bestFit="1" customWidth="1"/>
    <col min="23" max="23" width="13" bestFit="1" customWidth="1"/>
    <col min="24" max="24" width="9.28515625" bestFit="1" customWidth="1"/>
    <col min="25" max="25" width="13" bestFit="1" customWidth="1"/>
    <col min="26" max="27" width="9.28515625" bestFit="1" customWidth="1"/>
    <col min="34" max="34" width="15.140625" customWidth="1"/>
  </cols>
  <sheetData>
    <row r="1" spans="1:34" ht="19.5" x14ac:dyDescent="0.35">
      <c r="A1" s="75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9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27.85</v>
      </c>
      <c r="G13" s="22">
        <f t="shared" si="3"/>
        <v>30.321257716049384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41916.106666666674</v>
      </c>
      <c r="U13" s="8">
        <f>G13*15*86.4</f>
        <v>39296.350000000006</v>
      </c>
      <c r="V13" s="10"/>
      <c r="W13" s="8">
        <f>G13*15*86.4</f>
        <v>39296.350000000006</v>
      </c>
      <c r="X13" s="10"/>
      <c r="Y13" s="8">
        <f>G13*15*86.4</f>
        <v>39296.350000000006</v>
      </c>
      <c r="Z13" s="12"/>
      <c r="AA13" s="11"/>
      <c r="AB13" s="12"/>
      <c r="AC13" s="4"/>
      <c r="AD13" s="5"/>
      <c r="AE13" s="4"/>
      <c r="AF13" s="5"/>
      <c r="AG13" s="19">
        <f t="shared" si="5"/>
        <v>111.4</v>
      </c>
      <c r="AH13" s="59">
        <f t="shared" si="6"/>
        <v>159805.15666666668</v>
      </c>
    </row>
    <row r="14" spans="1:34" ht="39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9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9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41916.106666666674</v>
      </c>
      <c r="U17" s="62">
        <f t="shared" si="7"/>
        <v>39296.350000000006</v>
      </c>
      <c r="V17" s="61">
        <f t="shared" si="7"/>
        <v>0</v>
      </c>
      <c r="W17" s="62">
        <f t="shared" si="7"/>
        <v>39296.350000000006</v>
      </c>
      <c r="X17" s="61">
        <f t="shared" si="7"/>
        <v>0</v>
      </c>
      <c r="Y17" s="62">
        <f t="shared" si="7"/>
        <v>39296.350000000006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111.4</v>
      </c>
      <c r="AH17" s="61">
        <f>I17+J17+K17+L17+M17+N17+O17+P17+Q17+R17+S17+T17+U17+V17+W17+X17+Y17+Z17+AA17+AB17+AC17+AD17+AE17+AF17</f>
        <v>159805.15666666668</v>
      </c>
    </row>
    <row r="18" spans="1:34" ht="39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73349.794238683142</v>
      </c>
      <c r="U23" s="6">
        <f t="shared" si="20"/>
        <v>68765.43209876545</v>
      </c>
      <c r="V23" s="7">
        <f t="shared" si="20"/>
        <v>0</v>
      </c>
      <c r="W23" s="6">
        <f t="shared" si="20"/>
        <v>68765.43209876545</v>
      </c>
      <c r="X23" s="7">
        <f t="shared" si="20"/>
        <v>0</v>
      </c>
      <c r="Y23" s="6">
        <f t="shared" si="20"/>
        <v>68765.43209876545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279646.09053497948</v>
      </c>
    </row>
    <row r="24" spans="1:34" ht="39.7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5.6597063455774033E-2</v>
      </c>
      <c r="U24" s="67">
        <f t="shared" si="21"/>
        <v>5.3059746989788159E-2</v>
      </c>
      <c r="V24" s="41">
        <f t="shared" si="21"/>
        <v>0</v>
      </c>
      <c r="W24" s="67">
        <f t="shared" si="21"/>
        <v>5.3059746989788159E-2</v>
      </c>
      <c r="X24" s="41">
        <f t="shared" si="21"/>
        <v>0</v>
      </c>
      <c r="Y24" s="67">
        <f t="shared" si="21"/>
        <v>5.3059746989788159E-2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4F76-38FE-4815-B3FD-ACAA42A342F3}">
  <dimension ref="A1:AH24"/>
  <sheetViews>
    <sheetView view="pageBreakPreview" zoomScale="60" zoomScaleNormal="100" workbookViewId="0">
      <selection activeCell="B17" sqref="B17"/>
    </sheetView>
  </sheetViews>
  <sheetFormatPr defaultRowHeight="15" x14ac:dyDescent="0.25"/>
  <cols>
    <col min="1" max="1" width="9.28515625" bestFit="1" customWidth="1"/>
    <col min="2" max="2" width="27.42578125" customWidth="1"/>
    <col min="3" max="3" width="9.28515625" bestFit="1" customWidth="1"/>
    <col min="4" max="4" width="11.42578125" customWidth="1"/>
    <col min="5" max="5" width="12.5703125" customWidth="1"/>
    <col min="6" max="6" width="15" customWidth="1"/>
    <col min="7" max="7" width="14.140625" customWidth="1"/>
    <col min="8" max="8" width="13.85546875" customWidth="1"/>
    <col min="9" max="19" width="9.28515625" bestFit="1" customWidth="1"/>
    <col min="20" max="21" width="12.5703125" bestFit="1" customWidth="1"/>
    <col min="22" max="22" width="9.28515625" bestFit="1" customWidth="1"/>
    <col min="23" max="23" width="12.5703125" bestFit="1" customWidth="1"/>
    <col min="24" max="24" width="9.28515625" bestFit="1" customWidth="1"/>
    <col min="25" max="25" width="12.5703125" bestFit="1" customWidth="1"/>
    <col min="26" max="27" width="9.28515625" bestFit="1" customWidth="1"/>
    <col min="33" max="33" width="12" customWidth="1"/>
    <col min="34" max="34" width="16.7109375" customWidth="1"/>
  </cols>
  <sheetData>
    <row r="1" spans="1:34" ht="19.5" x14ac:dyDescent="0.35">
      <c r="A1" s="75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41.2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41.2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1.2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41.2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1.2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1.2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9.8000000000000007</v>
      </c>
      <c r="G13" s="22">
        <f t="shared" si="3"/>
        <v>10.669598765432099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14749.653333333334</v>
      </c>
      <c r="U13" s="8">
        <f>G13*15*86.4</f>
        <v>13827.8</v>
      </c>
      <c r="V13" s="10"/>
      <c r="W13" s="8">
        <f>G13*15*86.4</f>
        <v>13827.8</v>
      </c>
      <c r="X13" s="10"/>
      <c r="Y13" s="8">
        <f>G13*15*86.4</f>
        <v>13827.8</v>
      </c>
      <c r="Z13" s="12"/>
      <c r="AA13" s="11"/>
      <c r="AB13" s="12"/>
      <c r="AC13" s="4"/>
      <c r="AD13" s="5"/>
      <c r="AE13" s="4"/>
      <c r="AF13" s="5"/>
      <c r="AG13" s="19">
        <f t="shared" si="5"/>
        <v>39.200000000000003</v>
      </c>
      <c r="AH13" s="59">
        <f t="shared" si="6"/>
        <v>56233.05333333333</v>
      </c>
    </row>
    <row r="14" spans="1:34" ht="41.2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41.2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1.2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41.2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14749.653333333334</v>
      </c>
      <c r="U17" s="62">
        <f t="shared" si="7"/>
        <v>13827.8</v>
      </c>
      <c r="V17" s="61">
        <f t="shared" si="7"/>
        <v>0</v>
      </c>
      <c r="W17" s="62">
        <f t="shared" si="7"/>
        <v>13827.8</v>
      </c>
      <c r="X17" s="61">
        <f t="shared" si="7"/>
        <v>0</v>
      </c>
      <c r="Y17" s="62">
        <f t="shared" si="7"/>
        <v>13827.8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39.200000000000003</v>
      </c>
      <c r="AH17" s="61">
        <f>I17+J17+K17+L17+M17+N17+O17+P17+Q17+R17+S17+T17+U17+V17+W17+X17+Y17+Z17+AA17+AB17+AC17+AD17+AE17+AF17</f>
        <v>56233.05333333333</v>
      </c>
    </row>
    <row r="18" spans="1:34" ht="41.2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1.2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41.2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1.2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1.2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1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25810.699588477371</v>
      </c>
      <c r="U23" s="6">
        <f t="shared" si="20"/>
        <v>24197.530864197532</v>
      </c>
      <c r="V23" s="7">
        <f t="shared" si="20"/>
        <v>0</v>
      </c>
      <c r="W23" s="6">
        <f t="shared" si="20"/>
        <v>24197.530864197532</v>
      </c>
      <c r="X23" s="7">
        <f t="shared" si="20"/>
        <v>0</v>
      </c>
      <c r="Y23" s="6">
        <f t="shared" si="20"/>
        <v>24197.530864197532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98403.292181069963</v>
      </c>
    </row>
    <row r="24" spans="1:34" ht="41.2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1.9915663262714021E-2</v>
      </c>
      <c r="U24" s="67">
        <f t="shared" si="21"/>
        <v>1.8670934308794393E-2</v>
      </c>
      <c r="V24" s="41">
        <f t="shared" si="21"/>
        <v>0</v>
      </c>
      <c r="W24" s="67">
        <f t="shared" si="21"/>
        <v>1.8670934308794393E-2</v>
      </c>
      <c r="X24" s="41">
        <f t="shared" si="21"/>
        <v>0</v>
      </c>
      <c r="Y24" s="67">
        <f t="shared" si="21"/>
        <v>1.8670934308794393E-2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6060-8B1D-466D-BCC2-65F5696B51C3}">
  <dimension ref="A1:AH24"/>
  <sheetViews>
    <sheetView view="pageBreakPreview" zoomScale="60" zoomScaleNormal="100" workbookViewId="0">
      <selection activeCell="H21" sqref="H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7" width="12.28515625" style="1" customWidth="1"/>
    <col min="8" max="8" width="12.85546875" style="1" customWidth="1"/>
    <col min="9" max="12" width="6.5703125" style="3" customWidth="1"/>
    <col min="13" max="17" width="6.5703125" style="1" customWidth="1"/>
    <col min="18" max="18" width="8.5703125" style="1" customWidth="1"/>
    <col min="19" max="19" width="9.140625" style="1"/>
    <col min="20" max="20" width="14.28515625" style="1" customWidth="1"/>
    <col min="21" max="21" width="13.7109375" style="1" customWidth="1"/>
    <col min="22" max="22" width="8.5703125" style="1" customWidth="1"/>
    <col min="23" max="23" width="15.7109375" style="1" customWidth="1"/>
    <col min="24" max="24" width="9.42578125" style="1" customWidth="1"/>
    <col min="25" max="25" width="15.7109375" style="1" customWidth="1"/>
    <col min="26" max="32" width="6.5703125" style="1" customWidth="1"/>
    <col min="33" max="33" width="12.140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75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25.5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24" customHeight="1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47.25" customHeight="1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31.5" customHeight="1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4.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497.57</v>
      </c>
      <c r="G13" s="22">
        <f t="shared" si="3"/>
        <v>541.72165895061732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748876.02133333345</v>
      </c>
      <c r="U13" s="8">
        <f>G13*15*86.4</f>
        <v>702071.27000000014</v>
      </c>
      <c r="V13" s="10"/>
      <c r="W13" s="8">
        <f>G13*15*86.4</f>
        <v>702071.27000000014</v>
      </c>
      <c r="X13" s="10"/>
      <c r="Y13" s="8">
        <f>G13*15*86.4</f>
        <v>702071.27000000014</v>
      </c>
      <c r="Z13" s="12"/>
      <c r="AA13" s="11"/>
      <c r="AB13" s="12"/>
      <c r="AC13" s="4"/>
      <c r="AD13" s="5"/>
      <c r="AE13" s="4"/>
      <c r="AF13" s="5"/>
      <c r="AG13" s="19">
        <f t="shared" si="5"/>
        <v>1990.28</v>
      </c>
      <c r="AH13" s="59">
        <f t="shared" si="6"/>
        <v>2855089.8313333336</v>
      </c>
    </row>
    <row r="14" spans="1:34" ht="34.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4.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748876.02133333345</v>
      </c>
      <c r="U17" s="62">
        <f t="shared" si="7"/>
        <v>702071.27000000014</v>
      </c>
      <c r="V17" s="61">
        <f t="shared" si="7"/>
        <v>0</v>
      </c>
      <c r="W17" s="62">
        <f t="shared" si="7"/>
        <v>702071.27000000014</v>
      </c>
      <c r="X17" s="61">
        <f t="shared" si="7"/>
        <v>0</v>
      </c>
      <c r="Y17" s="62">
        <f t="shared" si="7"/>
        <v>702071.27000000014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1990.28</v>
      </c>
      <c r="AH17" s="61">
        <f>I17+J17+K17+L17+M17+N17+O17+P17+Q17+R17+S17+T17+U17+V17+W17+X17+Y17+Z17+AA17+AB17+AC17+AD17+AE17+AF17</f>
        <v>2855089.8313333336</v>
      </c>
    </row>
    <row r="18" spans="1:34" ht="34.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1310472.4279835394</v>
      </c>
      <c r="U23" s="6">
        <f t="shared" si="20"/>
        <v>1228567.9012345683</v>
      </c>
      <c r="V23" s="7">
        <f t="shared" si="20"/>
        <v>0</v>
      </c>
      <c r="W23" s="6">
        <f t="shared" si="20"/>
        <v>1228567.9012345683</v>
      </c>
      <c r="X23" s="7">
        <f t="shared" si="20"/>
        <v>0</v>
      </c>
      <c r="Y23" s="6">
        <f t="shared" si="20"/>
        <v>1228567.9012345683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4996176.1316872444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1.0111669969008792</v>
      </c>
      <c r="U24" s="67">
        <f t="shared" si="21"/>
        <v>0.94796905959457434</v>
      </c>
      <c r="V24" s="41">
        <f t="shared" si="21"/>
        <v>0</v>
      </c>
      <c r="W24" s="67">
        <f t="shared" si="21"/>
        <v>0.94796905959457434</v>
      </c>
      <c r="X24" s="41">
        <f t="shared" si="21"/>
        <v>0</v>
      </c>
      <c r="Y24" s="67">
        <f t="shared" si="21"/>
        <v>0.94796905959457434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A26F-AFCC-477A-8487-3C3C9610D7F3}">
  <dimension ref="A1:AH24"/>
  <sheetViews>
    <sheetView view="pageBreakPreview" zoomScale="60" zoomScaleNormal="100" workbookViewId="0">
      <selection activeCell="L16" sqref="L16"/>
    </sheetView>
  </sheetViews>
  <sheetFormatPr defaultRowHeight="15" x14ac:dyDescent="0.25"/>
  <cols>
    <col min="1" max="1" width="6.7109375" customWidth="1"/>
    <col min="2" max="2" width="24.140625" customWidth="1"/>
    <col min="3" max="4" width="9.28515625" bestFit="1" customWidth="1"/>
    <col min="5" max="5" width="10.5703125" customWidth="1"/>
    <col min="6" max="6" width="12.85546875" customWidth="1"/>
    <col min="7" max="7" width="9.28515625" bestFit="1" customWidth="1"/>
    <col min="8" max="8" width="14" customWidth="1"/>
    <col min="9" max="19" width="9.28515625" bestFit="1" customWidth="1"/>
    <col min="20" max="20" width="11.5703125" bestFit="1" customWidth="1"/>
    <col min="21" max="21" width="12.5703125" bestFit="1" customWidth="1"/>
    <col min="22" max="22" width="9.28515625" bestFit="1" customWidth="1"/>
    <col min="23" max="23" width="12.5703125" bestFit="1" customWidth="1"/>
    <col min="24" max="24" width="9.28515625" bestFit="1" customWidth="1"/>
    <col min="25" max="25" width="12.5703125" bestFit="1" customWidth="1"/>
    <col min="26" max="28" width="9.28515625" bestFit="1" customWidth="1"/>
    <col min="34" max="34" width="12.42578125" customWidth="1"/>
  </cols>
  <sheetData>
    <row r="1" spans="1:34" ht="19.5" x14ac:dyDescent="0.35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4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4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4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4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4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4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22</v>
      </c>
      <c r="G13" s="22">
        <f t="shared" si="3"/>
        <v>23.952160493827162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33111.466666666667</v>
      </c>
      <c r="U13" s="8">
        <f>G13*15*86.4</f>
        <v>31042.000000000007</v>
      </c>
      <c r="V13" s="10"/>
      <c r="W13" s="8">
        <f>G13*15*86.4</f>
        <v>31042.000000000007</v>
      </c>
      <c r="X13" s="10"/>
      <c r="Y13" s="8">
        <f>G13*15*86.4</f>
        <v>31042.000000000007</v>
      </c>
      <c r="Z13" s="12"/>
      <c r="AA13" s="11"/>
      <c r="AB13" s="12"/>
      <c r="AC13" s="4"/>
      <c r="AD13" s="5"/>
      <c r="AE13" s="4"/>
      <c r="AF13" s="5"/>
      <c r="AG13" s="19">
        <f t="shared" si="5"/>
        <v>88</v>
      </c>
      <c r="AH13" s="59">
        <f t="shared" si="6"/>
        <v>126237.46666666667</v>
      </c>
    </row>
    <row r="14" spans="1:34" ht="4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4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4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4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33111.466666666667</v>
      </c>
      <c r="U17" s="62">
        <f t="shared" si="7"/>
        <v>31042.000000000007</v>
      </c>
      <c r="V17" s="61">
        <f t="shared" si="7"/>
        <v>0</v>
      </c>
      <c r="W17" s="62">
        <f t="shared" si="7"/>
        <v>31042.000000000007</v>
      </c>
      <c r="X17" s="61">
        <f t="shared" si="7"/>
        <v>0</v>
      </c>
      <c r="Y17" s="62">
        <f t="shared" si="7"/>
        <v>31042.000000000007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88</v>
      </c>
      <c r="AH17" s="61">
        <f>I17+J17+K17+L17+M17+N17+O17+P17+Q17+R17+S17+T17+U17+V17+W17+X17+Y17+Z17+AA17+AB17+AC17+AD17+AE17+AF17</f>
        <v>126237.46666666667</v>
      </c>
    </row>
    <row r="18" spans="1:34" ht="4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4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4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4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4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4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57942.386831275726</v>
      </c>
      <c r="U23" s="6">
        <f t="shared" si="20"/>
        <v>54320.987654321005</v>
      </c>
      <c r="V23" s="7">
        <f t="shared" si="20"/>
        <v>0</v>
      </c>
      <c r="W23" s="6">
        <f t="shared" si="20"/>
        <v>54320.987654321005</v>
      </c>
      <c r="X23" s="7">
        <f t="shared" si="20"/>
        <v>0</v>
      </c>
      <c r="Y23" s="6">
        <f t="shared" si="20"/>
        <v>54320.987654321005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220905.34979423875</v>
      </c>
    </row>
    <row r="24" spans="1:34" ht="4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4.470863181425596E-2</v>
      </c>
      <c r="U24" s="67">
        <f t="shared" si="21"/>
        <v>4.1914342325864974E-2</v>
      </c>
      <c r="V24" s="41">
        <f t="shared" si="21"/>
        <v>0</v>
      </c>
      <c r="W24" s="67">
        <f t="shared" si="21"/>
        <v>4.1914342325864974E-2</v>
      </c>
      <c r="X24" s="41">
        <f t="shared" si="21"/>
        <v>0</v>
      </c>
      <c r="Y24" s="67">
        <f t="shared" si="21"/>
        <v>4.1914342325864974E-2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3D735-76E8-4720-944F-F6AB000E0005}">
  <dimension ref="A1:AH24"/>
  <sheetViews>
    <sheetView view="pageBreakPreview" zoomScale="60" zoomScaleNormal="100" workbookViewId="0">
      <selection activeCell="A7" sqref="A7:XFD2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2.85546875" style="1" customWidth="1"/>
    <col min="9" max="12" width="6.5703125" style="3" customWidth="1"/>
    <col min="13" max="17" width="6.5703125" style="1" customWidth="1"/>
    <col min="18" max="18" width="8.5703125" style="1" customWidth="1"/>
    <col min="19" max="19" width="9.140625" style="1"/>
    <col min="20" max="20" width="14.7109375" style="1" customWidth="1"/>
    <col min="21" max="21" width="13.7109375" style="1" customWidth="1"/>
    <col min="22" max="22" width="8.5703125" style="1" customWidth="1"/>
    <col min="23" max="23" width="15" style="1" customWidth="1"/>
    <col min="24" max="24" width="9.42578125" style="1" customWidth="1"/>
    <col min="25" max="25" width="15.140625" style="1" customWidth="1"/>
    <col min="26" max="32" width="6.5703125" style="1" customWidth="1"/>
    <col min="33" max="33" width="12.140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75" t="s">
        <v>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25.5" customHeight="1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24" customHeight="1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47.25" customHeight="1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31.5" customHeight="1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4.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4.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139.35</v>
      </c>
      <c r="G13" s="22">
        <f t="shared" si="3"/>
        <v>151.71516203703703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209731.04</v>
      </c>
      <c r="U13" s="8">
        <f>G13*15*86.4</f>
        <v>196622.85000000003</v>
      </c>
      <c r="V13" s="10"/>
      <c r="W13" s="8">
        <f>G13*15*86.4</f>
        <v>196622.85000000003</v>
      </c>
      <c r="X13" s="10"/>
      <c r="Y13" s="8">
        <f>G13*15*86.4</f>
        <v>196622.85000000003</v>
      </c>
      <c r="Z13" s="12"/>
      <c r="AA13" s="11"/>
      <c r="AB13" s="12"/>
      <c r="AC13" s="4"/>
      <c r="AD13" s="5"/>
      <c r="AE13" s="4"/>
      <c r="AF13" s="5"/>
      <c r="AG13" s="19">
        <f t="shared" si="5"/>
        <v>557.4</v>
      </c>
      <c r="AH13" s="59">
        <f t="shared" si="6"/>
        <v>799599.59000000008</v>
      </c>
    </row>
    <row r="14" spans="1:34" ht="34.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4.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209731.04</v>
      </c>
      <c r="U17" s="62">
        <f t="shared" si="7"/>
        <v>196622.85000000003</v>
      </c>
      <c r="V17" s="61">
        <f t="shared" si="7"/>
        <v>0</v>
      </c>
      <c r="W17" s="62">
        <f t="shared" si="7"/>
        <v>196622.85000000003</v>
      </c>
      <c r="X17" s="61">
        <f t="shared" si="7"/>
        <v>0</v>
      </c>
      <c r="Y17" s="62">
        <f t="shared" si="7"/>
        <v>196622.85000000003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557.4</v>
      </c>
      <c r="AH17" s="61">
        <f>I17+J17+K17+L17+M17+N17+O17+P17+Q17+R17+S17+T17+U17+V17+W17+X17+Y17+Z17+AA17+AB17+AC17+AD17+AE17+AF17</f>
        <v>799599.59000000008</v>
      </c>
    </row>
    <row r="18" spans="1:34" ht="34.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4.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4.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4.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4.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4.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367012.34567901242</v>
      </c>
      <c r="U23" s="6">
        <f t="shared" si="20"/>
        <v>344074.07407407416</v>
      </c>
      <c r="V23" s="7">
        <f t="shared" si="20"/>
        <v>0</v>
      </c>
      <c r="W23" s="6">
        <f t="shared" si="20"/>
        <v>344074.07407407416</v>
      </c>
      <c r="X23" s="7">
        <f t="shared" si="20"/>
        <v>0</v>
      </c>
      <c r="Y23" s="6">
        <f t="shared" si="20"/>
        <v>344074.07407407416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1399234.5679012348</v>
      </c>
    </row>
    <row r="24" spans="1:34" ht="34.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0.28318853833257129</v>
      </c>
      <c r="U24" s="67">
        <f t="shared" si="21"/>
        <v>0.26548925468678564</v>
      </c>
      <c r="V24" s="41">
        <f t="shared" si="21"/>
        <v>0</v>
      </c>
      <c r="W24" s="67">
        <f t="shared" si="21"/>
        <v>0.26548925468678564</v>
      </c>
      <c r="X24" s="41">
        <f t="shared" si="21"/>
        <v>0</v>
      </c>
      <c r="Y24" s="67">
        <f t="shared" si="21"/>
        <v>0.26548925468678564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96A0-3582-457C-8E5A-E7B9BFAFC96F}">
  <dimension ref="A1:AH24"/>
  <sheetViews>
    <sheetView view="pageBreakPreview" zoomScale="60" zoomScaleNormal="100" workbookViewId="0">
      <selection activeCell="I20" sqref="I20"/>
    </sheetView>
  </sheetViews>
  <sheetFormatPr defaultRowHeight="15" x14ac:dyDescent="0.25"/>
  <cols>
    <col min="1" max="1" width="5.28515625" customWidth="1"/>
    <col min="2" max="2" width="29.5703125" customWidth="1"/>
    <col min="3" max="19" width="9.28515625" bestFit="1" customWidth="1"/>
    <col min="20" max="21" width="13" bestFit="1" customWidth="1"/>
    <col min="22" max="22" width="9.28515625" bestFit="1" customWidth="1"/>
    <col min="23" max="23" width="13" bestFit="1" customWidth="1"/>
    <col min="24" max="24" width="9.28515625" bestFit="1" customWidth="1"/>
    <col min="25" max="25" width="13" bestFit="1" customWidth="1"/>
    <col min="26" max="29" width="9.28515625" bestFit="1" customWidth="1"/>
    <col min="34" max="34" width="14.5703125" customWidth="1"/>
  </cols>
  <sheetData>
    <row r="1" spans="1:34" ht="19.5" x14ac:dyDescent="0.35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5.2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5.2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5.2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5.2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5.2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5.2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5.2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58.72</v>
      </c>
      <c r="G13" s="22">
        <f t="shared" si="3"/>
        <v>63.93049382716049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88377.51466666667</v>
      </c>
      <c r="U13" s="8">
        <f>G13*15*86.4</f>
        <v>82853.919999999998</v>
      </c>
      <c r="V13" s="10"/>
      <c r="W13" s="8">
        <f>G13*15*86.4</f>
        <v>82853.919999999998</v>
      </c>
      <c r="X13" s="10"/>
      <c r="Y13" s="8">
        <f>G13*15*86.4</f>
        <v>82853.919999999998</v>
      </c>
      <c r="Z13" s="12"/>
      <c r="AA13" s="11"/>
      <c r="AB13" s="12"/>
      <c r="AC13" s="4"/>
      <c r="AD13" s="5"/>
      <c r="AE13" s="4"/>
      <c r="AF13" s="5"/>
      <c r="AG13" s="19">
        <f t="shared" si="5"/>
        <v>234.88</v>
      </c>
      <c r="AH13" s="59">
        <f t="shared" si="6"/>
        <v>336939.27466666664</v>
      </c>
    </row>
    <row r="14" spans="1:34" ht="35.2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5.2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5.2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5.2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88377.51466666667</v>
      </c>
      <c r="U17" s="62">
        <f t="shared" si="7"/>
        <v>82853.919999999998</v>
      </c>
      <c r="V17" s="61">
        <f t="shared" si="7"/>
        <v>0</v>
      </c>
      <c r="W17" s="62">
        <f t="shared" si="7"/>
        <v>82853.919999999998</v>
      </c>
      <c r="X17" s="61">
        <f t="shared" si="7"/>
        <v>0</v>
      </c>
      <c r="Y17" s="62">
        <f t="shared" si="7"/>
        <v>82853.919999999998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234.88</v>
      </c>
      <c r="AH17" s="61">
        <f>I17+J17+K17+L17+M17+N17+O17+P17+Q17+R17+S17+T17+U17+V17+W17+X17+Y17+Z17+AA17+AB17+AC17+AD17+AE17+AF17</f>
        <v>336939.27466666664</v>
      </c>
    </row>
    <row r="18" spans="1:34" ht="35.2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5.2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5.2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5.2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5.2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5.2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154653.49794238686</v>
      </c>
      <c r="U23" s="6">
        <f t="shared" si="20"/>
        <v>144987.65432098767</v>
      </c>
      <c r="V23" s="7">
        <f t="shared" si="20"/>
        <v>0</v>
      </c>
      <c r="W23" s="6">
        <f t="shared" si="20"/>
        <v>144987.65432098767</v>
      </c>
      <c r="X23" s="7">
        <f t="shared" si="20"/>
        <v>0</v>
      </c>
      <c r="Y23" s="6">
        <f t="shared" si="20"/>
        <v>144987.65432098767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589616.46090534981</v>
      </c>
    </row>
    <row r="24" spans="1:34" ht="35.25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0.1193314027333232</v>
      </c>
      <c r="U24" s="67">
        <f t="shared" si="21"/>
        <v>0.11187319006249048</v>
      </c>
      <c r="V24" s="41">
        <f t="shared" si="21"/>
        <v>0</v>
      </c>
      <c r="W24" s="67">
        <f t="shared" si="21"/>
        <v>0.11187319006249048</v>
      </c>
      <c r="X24" s="41">
        <f t="shared" si="21"/>
        <v>0</v>
      </c>
      <c r="Y24" s="67">
        <f t="shared" si="21"/>
        <v>0.11187319006249048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9B2-9946-455D-BA92-703FAFFEB5FD}">
  <dimension ref="A1:AH24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1" max="1" width="6.42578125" customWidth="1"/>
    <col min="2" max="2" width="21.5703125" customWidth="1"/>
    <col min="3" max="3" width="9.28515625" bestFit="1" customWidth="1"/>
    <col min="4" max="4" width="13.7109375" customWidth="1"/>
    <col min="5" max="5" width="12.7109375" customWidth="1"/>
    <col min="6" max="6" width="12.85546875" customWidth="1"/>
    <col min="7" max="7" width="9.28515625" bestFit="1" customWidth="1"/>
    <col min="8" max="8" width="14.42578125" customWidth="1"/>
    <col min="9" max="19" width="9.28515625" bestFit="1" customWidth="1"/>
    <col min="20" max="20" width="13.7109375" bestFit="1" customWidth="1"/>
    <col min="21" max="21" width="14.7109375" bestFit="1" customWidth="1"/>
    <col min="22" max="22" width="9.28515625" bestFit="1" customWidth="1"/>
    <col min="23" max="23" width="14.7109375" bestFit="1" customWidth="1"/>
    <col min="24" max="24" width="9.28515625" bestFit="1" customWidth="1"/>
    <col min="25" max="25" width="14.7109375" bestFit="1" customWidth="1"/>
    <col min="26" max="27" width="9.28515625" bestFit="1" customWidth="1"/>
    <col min="33" max="33" width="14.140625" customWidth="1"/>
    <col min="34" max="34" width="17.7109375" customWidth="1"/>
  </cols>
  <sheetData>
    <row r="1" spans="1:34" ht="19.5" x14ac:dyDescent="0.35">
      <c r="A1" s="75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</row>
    <row r="2" spans="1:34" ht="18" x14ac:dyDescent="0.25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1:34" ht="18.75" thickBot="1" x14ac:dyDescent="0.3">
      <c r="A3" s="81" t="s">
        <v>39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ht="18.75" thickBot="1" x14ac:dyDescent="0.3">
      <c r="A4" s="84" t="s">
        <v>1</v>
      </c>
      <c r="B4" s="89" t="s">
        <v>2</v>
      </c>
      <c r="C4" s="89" t="s">
        <v>3</v>
      </c>
      <c r="D4" s="72" t="s">
        <v>26</v>
      </c>
      <c r="E4" s="72" t="s">
        <v>27</v>
      </c>
      <c r="F4" s="72" t="s">
        <v>28</v>
      </c>
      <c r="G4" s="72" t="s">
        <v>29</v>
      </c>
      <c r="H4" s="72" t="s">
        <v>38</v>
      </c>
      <c r="I4" s="86" t="s">
        <v>42</v>
      </c>
      <c r="J4" s="87"/>
      <c r="K4" s="86" t="s">
        <v>41</v>
      </c>
      <c r="L4" s="88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43</v>
      </c>
      <c r="AD4" s="69"/>
      <c r="AE4" s="68" t="s">
        <v>12</v>
      </c>
      <c r="AF4" s="69"/>
      <c r="AG4" s="70" t="s">
        <v>44</v>
      </c>
      <c r="AH4" s="71"/>
    </row>
    <row r="5" spans="1:34" ht="45.75" thickBot="1" x14ac:dyDescent="0.3">
      <c r="A5" s="85"/>
      <c r="B5" s="73"/>
      <c r="C5" s="73"/>
      <c r="D5" s="73"/>
      <c r="E5" s="73"/>
      <c r="F5" s="74"/>
      <c r="G5" s="73"/>
      <c r="H5" s="74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7" t="s">
        <v>45</v>
      </c>
      <c r="AH5" s="57" t="s">
        <v>46</v>
      </c>
    </row>
    <row r="6" spans="1:34" ht="15.75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9.75" customHeight="1" x14ac:dyDescent="0.25">
      <c r="A7" s="43">
        <v>1</v>
      </c>
      <c r="B7" s="32" t="s">
        <v>16</v>
      </c>
      <c r="C7" s="42">
        <v>1235</v>
      </c>
      <c r="D7" s="33">
        <f>C7/86.4</f>
        <v>14.293981481481481</v>
      </c>
      <c r="E7" s="33">
        <f>D7/15</f>
        <v>0.95293209876543206</v>
      </c>
      <c r="F7" s="33">
        <v>0</v>
      </c>
      <c r="G7" s="33">
        <f>E7*F7</f>
        <v>0</v>
      </c>
      <c r="H7" s="42">
        <v>2</v>
      </c>
      <c r="I7" s="52"/>
      <c r="J7" s="39"/>
      <c r="K7" s="38"/>
      <c r="L7" s="50"/>
      <c r="M7" s="54"/>
      <c r="N7" s="35"/>
      <c r="O7" s="34"/>
      <c r="P7" s="35"/>
      <c r="Q7" s="34"/>
      <c r="R7" s="35"/>
      <c r="S7" s="34"/>
      <c r="T7" s="36">
        <f>G7*16*86.4</f>
        <v>0</v>
      </c>
      <c r="U7" s="34"/>
      <c r="V7" s="35"/>
      <c r="W7" s="34"/>
      <c r="X7" s="36">
        <f>G7*16*86.4</f>
        <v>0</v>
      </c>
      <c r="Y7" s="54"/>
      <c r="Z7" s="37"/>
      <c r="AA7" s="54"/>
      <c r="AB7" s="37"/>
      <c r="AC7" s="38"/>
      <c r="AD7" s="39"/>
      <c r="AE7" s="38"/>
      <c r="AF7" s="39"/>
      <c r="AG7" s="63">
        <f>F7*H7</f>
        <v>0</v>
      </c>
      <c r="AH7" s="58">
        <f>I7+J7+K7+L7+M7+N7+O7+P7+Q7+R7+S7+T7+U7+V7+W7+X7+Y7+Z7+AA7+AB7+AC7+AD7+AE7+AF7</f>
        <v>0</v>
      </c>
    </row>
    <row r="8" spans="1:34" ht="39.75" customHeight="1" x14ac:dyDescent="0.25">
      <c r="A8" s="30">
        <f>A7+1</f>
        <v>2</v>
      </c>
      <c r="B8" s="28" t="s">
        <v>17</v>
      </c>
      <c r="C8" s="23">
        <v>1235</v>
      </c>
      <c r="D8" s="22">
        <f t="shared" ref="D8:D16" si="1">C8/86.4</f>
        <v>14.293981481481481</v>
      </c>
      <c r="E8" s="22">
        <f t="shared" ref="E8:E16" si="2">D8/15</f>
        <v>0.95293209876543206</v>
      </c>
      <c r="F8" s="22">
        <v>0</v>
      </c>
      <c r="G8" s="22">
        <f t="shared" ref="G8:G16" si="3">E8*F8</f>
        <v>0</v>
      </c>
      <c r="H8" s="23">
        <v>2</v>
      </c>
      <c r="I8" s="20"/>
      <c r="J8" s="5"/>
      <c r="K8" s="4"/>
      <c r="L8" s="2"/>
      <c r="M8" s="11"/>
      <c r="N8" s="10"/>
      <c r="O8" s="16"/>
      <c r="P8" s="10"/>
      <c r="Q8" s="16"/>
      <c r="R8" s="10"/>
      <c r="S8" s="16"/>
      <c r="T8" s="9">
        <f>G8*16*86.4</f>
        <v>0</v>
      </c>
      <c r="U8" s="16"/>
      <c r="V8" s="9">
        <f>G8*16*86.4</f>
        <v>0</v>
      </c>
      <c r="W8" s="16"/>
      <c r="X8" s="10"/>
      <c r="Y8" s="11"/>
      <c r="Z8" s="12"/>
      <c r="AA8" s="11"/>
      <c r="AB8" s="12"/>
      <c r="AC8" s="4"/>
      <c r="AD8" s="5"/>
      <c r="AE8" s="4"/>
      <c r="AF8" s="5"/>
      <c r="AG8" s="19">
        <f>F8*H8</f>
        <v>0</v>
      </c>
      <c r="AH8" s="59">
        <f>I8+J8+K8+L8+M8+N8+O8+P8+Q8+R8+S8+T8+U8+V8+W8+X8+Y8+Z8+AA8+AB8+AC8+AD8+AE8+AF8</f>
        <v>0</v>
      </c>
    </row>
    <row r="9" spans="1:34" ht="39.75" customHeight="1" x14ac:dyDescent="0.25">
      <c r="A9" s="30">
        <f t="shared" ref="A9:A24" si="4">A8+1</f>
        <v>3</v>
      </c>
      <c r="B9" s="28" t="s">
        <v>18</v>
      </c>
      <c r="C9" s="23">
        <v>1411</v>
      </c>
      <c r="D9" s="22">
        <f t="shared" si="1"/>
        <v>16.331018518518519</v>
      </c>
      <c r="E9" s="22">
        <f t="shared" si="2"/>
        <v>1.0887345679012346</v>
      </c>
      <c r="F9" s="22">
        <v>0</v>
      </c>
      <c r="G9" s="22">
        <f t="shared" si="3"/>
        <v>0</v>
      </c>
      <c r="H9" s="23"/>
      <c r="I9" s="20"/>
      <c r="J9" s="5"/>
      <c r="K9" s="4"/>
      <c r="L9" s="2"/>
      <c r="M9" s="11"/>
      <c r="N9" s="10"/>
      <c r="O9" s="16"/>
      <c r="P9" s="10"/>
      <c r="Q9" s="16"/>
      <c r="R9" s="10"/>
      <c r="S9" s="16"/>
      <c r="T9" s="10"/>
      <c r="U9" s="16"/>
      <c r="V9" s="10"/>
      <c r="W9" s="16"/>
      <c r="X9" s="10"/>
      <c r="Y9" s="11"/>
      <c r="Z9" s="12"/>
      <c r="AA9" s="11"/>
      <c r="AB9" s="12"/>
      <c r="AC9" s="4"/>
      <c r="AD9" s="5"/>
      <c r="AE9" s="4"/>
      <c r="AF9" s="5"/>
      <c r="AG9" s="19">
        <f t="shared" ref="AG9:AG15" si="5">F9*H9</f>
        <v>0</v>
      </c>
      <c r="AH9" s="59">
        <f t="shared" ref="AH9:AH16" si="6">I9+J9+K9+L9+M9+N9+O9+P9+Q9+R9+S9+T9+U9+V9+W9+X9+Y9+Z9+AA9+AB9+AC9+AD9+AE9+AF9</f>
        <v>0</v>
      </c>
    </row>
    <row r="10" spans="1:34" ht="39.75" customHeight="1" x14ac:dyDescent="0.25">
      <c r="A10" s="30">
        <f t="shared" si="4"/>
        <v>4</v>
      </c>
      <c r="B10" s="28" t="s">
        <v>19</v>
      </c>
      <c r="C10" s="23">
        <v>1411</v>
      </c>
      <c r="D10" s="22">
        <f t="shared" si="1"/>
        <v>16.331018518518519</v>
      </c>
      <c r="E10" s="22">
        <f t="shared" si="2"/>
        <v>1.0887345679012346</v>
      </c>
      <c r="F10" s="22">
        <v>0</v>
      </c>
      <c r="G10" s="22">
        <f t="shared" si="3"/>
        <v>0</v>
      </c>
      <c r="H10" s="23">
        <v>1</v>
      </c>
      <c r="I10" s="20"/>
      <c r="J10" s="5"/>
      <c r="K10" s="4"/>
      <c r="L10" s="2"/>
      <c r="M10" s="11"/>
      <c r="N10" s="10"/>
      <c r="O10" s="16"/>
      <c r="P10" s="10"/>
      <c r="Q10" s="16"/>
      <c r="R10" s="9">
        <f>G10*16*86.4</f>
        <v>0</v>
      </c>
      <c r="S10" s="16"/>
      <c r="T10" s="10"/>
      <c r="U10" s="16"/>
      <c r="V10" s="10"/>
      <c r="W10" s="16"/>
      <c r="X10" s="10"/>
      <c r="Y10" s="11"/>
      <c r="Z10" s="12"/>
      <c r="AA10" s="11"/>
      <c r="AB10" s="12"/>
      <c r="AC10" s="4"/>
      <c r="AD10" s="5"/>
      <c r="AE10" s="4"/>
      <c r="AF10" s="5"/>
      <c r="AG10" s="19">
        <f t="shared" si="5"/>
        <v>0</v>
      </c>
      <c r="AH10" s="59">
        <f t="shared" si="6"/>
        <v>0</v>
      </c>
    </row>
    <row r="11" spans="1:34" ht="39.75" customHeight="1" x14ac:dyDescent="0.25">
      <c r="A11" s="30">
        <f t="shared" si="4"/>
        <v>5</v>
      </c>
      <c r="B11" s="28" t="s">
        <v>20</v>
      </c>
      <c r="C11" s="23">
        <v>1411</v>
      </c>
      <c r="D11" s="22">
        <f t="shared" si="1"/>
        <v>16.331018518518519</v>
      </c>
      <c r="E11" s="22">
        <f t="shared" si="2"/>
        <v>1.0887345679012346</v>
      </c>
      <c r="F11" s="22">
        <v>0</v>
      </c>
      <c r="G11" s="22">
        <f t="shared" si="3"/>
        <v>0</v>
      </c>
      <c r="H11" s="23">
        <v>3</v>
      </c>
      <c r="I11" s="20"/>
      <c r="J11" s="5"/>
      <c r="K11" s="4"/>
      <c r="L11" s="2"/>
      <c r="M11" s="11"/>
      <c r="N11" s="10"/>
      <c r="O11" s="16"/>
      <c r="P11" s="10"/>
      <c r="Q11" s="16"/>
      <c r="R11" s="10"/>
      <c r="S11" s="16"/>
      <c r="T11" s="9">
        <f>G11*16*86.4</f>
        <v>0</v>
      </c>
      <c r="U11" s="8">
        <f>G11*15*86.4</f>
        <v>0</v>
      </c>
      <c r="V11" s="10"/>
      <c r="W11" s="8">
        <f>G11*15*86.4</f>
        <v>0</v>
      </c>
      <c r="X11" s="10"/>
      <c r="Y11" s="11"/>
      <c r="Z11" s="12"/>
      <c r="AA11" s="11"/>
      <c r="AB11" s="12"/>
      <c r="AC11" s="4"/>
      <c r="AD11" s="5"/>
      <c r="AE11" s="4"/>
      <c r="AF11" s="5"/>
      <c r="AG11" s="19">
        <f t="shared" si="5"/>
        <v>0</v>
      </c>
      <c r="AH11" s="59">
        <f t="shared" si="6"/>
        <v>0</v>
      </c>
    </row>
    <row r="12" spans="1:34" ht="39.75" customHeight="1" x14ac:dyDescent="0.25">
      <c r="A12" s="30">
        <f t="shared" si="4"/>
        <v>6</v>
      </c>
      <c r="B12" s="28" t="s">
        <v>21</v>
      </c>
      <c r="C12" s="23">
        <v>1235</v>
      </c>
      <c r="D12" s="22">
        <f t="shared" si="1"/>
        <v>14.293981481481481</v>
      </c>
      <c r="E12" s="22">
        <f t="shared" si="2"/>
        <v>0.95293209876543206</v>
      </c>
      <c r="F12" s="22">
        <v>0</v>
      </c>
      <c r="G12" s="22">
        <f t="shared" si="3"/>
        <v>0</v>
      </c>
      <c r="H12" s="23">
        <v>3</v>
      </c>
      <c r="I12" s="20"/>
      <c r="J12" s="5"/>
      <c r="K12" s="4"/>
      <c r="L12" s="2"/>
      <c r="M12" s="11"/>
      <c r="N12" s="10"/>
      <c r="O12" s="16"/>
      <c r="P12" s="10"/>
      <c r="Q12" s="16"/>
      <c r="R12" s="9">
        <f>G12*16*86.4</f>
        <v>0</v>
      </c>
      <c r="S12" s="16"/>
      <c r="T12" s="10"/>
      <c r="U12" s="16"/>
      <c r="V12" s="9">
        <f>G12*16*86.4</f>
        <v>0</v>
      </c>
      <c r="W12" s="16"/>
      <c r="X12" s="9">
        <f>G12*16*86.4</f>
        <v>0</v>
      </c>
      <c r="Y12" s="11"/>
      <c r="Z12" s="12"/>
      <c r="AA12" s="11"/>
      <c r="AB12" s="12"/>
      <c r="AC12" s="4"/>
      <c r="AD12" s="5"/>
      <c r="AE12" s="4"/>
      <c r="AF12" s="5"/>
      <c r="AG12" s="19">
        <f t="shared" si="5"/>
        <v>0</v>
      </c>
      <c r="AH12" s="59">
        <f t="shared" si="6"/>
        <v>0</v>
      </c>
    </row>
    <row r="13" spans="1:34" ht="39.75" customHeight="1" x14ac:dyDescent="0.25">
      <c r="A13" s="30">
        <f t="shared" si="4"/>
        <v>7</v>
      </c>
      <c r="B13" s="28" t="s">
        <v>22</v>
      </c>
      <c r="C13" s="23">
        <v>1411</v>
      </c>
      <c r="D13" s="22">
        <f t="shared" si="1"/>
        <v>16.331018518518519</v>
      </c>
      <c r="E13" s="22">
        <f t="shared" si="2"/>
        <v>1.0887345679012346</v>
      </c>
      <c r="F13" s="22">
        <v>402.25</v>
      </c>
      <c r="G13" s="22">
        <f t="shared" si="3"/>
        <v>437.94347993827159</v>
      </c>
      <c r="H13" s="23">
        <v>4</v>
      </c>
      <c r="I13" s="20"/>
      <c r="J13" s="5"/>
      <c r="K13" s="4"/>
      <c r="L13" s="2"/>
      <c r="M13" s="11"/>
      <c r="N13" s="10"/>
      <c r="O13" s="16"/>
      <c r="P13" s="10"/>
      <c r="Q13" s="16"/>
      <c r="R13" s="10"/>
      <c r="S13" s="16"/>
      <c r="T13" s="9">
        <f>G13*16*86.4</f>
        <v>605413.06666666665</v>
      </c>
      <c r="U13" s="8">
        <f>G13*15*86.4</f>
        <v>567574.75</v>
      </c>
      <c r="V13" s="10"/>
      <c r="W13" s="8">
        <f>G13*15*86.4</f>
        <v>567574.75</v>
      </c>
      <c r="X13" s="10"/>
      <c r="Y13" s="8">
        <f>G13*15*86.4</f>
        <v>567574.75</v>
      </c>
      <c r="Z13" s="12"/>
      <c r="AA13" s="11"/>
      <c r="AB13" s="12"/>
      <c r="AC13" s="4"/>
      <c r="AD13" s="5"/>
      <c r="AE13" s="4"/>
      <c r="AF13" s="5"/>
      <c r="AG13" s="19">
        <f t="shared" si="5"/>
        <v>1609</v>
      </c>
      <c r="AH13" s="59">
        <f t="shared" si="6"/>
        <v>2308137.3166666664</v>
      </c>
    </row>
    <row r="14" spans="1:34" ht="39.75" customHeight="1" x14ac:dyDescent="0.25">
      <c r="A14" s="30">
        <f t="shared" si="4"/>
        <v>8</v>
      </c>
      <c r="B14" s="28" t="s">
        <v>23</v>
      </c>
      <c r="C14" s="23">
        <v>1411</v>
      </c>
      <c r="D14" s="22">
        <f t="shared" si="1"/>
        <v>16.331018518518519</v>
      </c>
      <c r="E14" s="22">
        <f t="shared" si="2"/>
        <v>1.0887345679012346</v>
      </c>
      <c r="F14" s="22">
        <v>0</v>
      </c>
      <c r="G14" s="22">
        <f t="shared" si="3"/>
        <v>0</v>
      </c>
      <c r="H14" s="23">
        <v>2</v>
      </c>
      <c r="I14" s="20"/>
      <c r="J14" s="5"/>
      <c r="K14" s="4"/>
      <c r="L14" s="2"/>
      <c r="M14" s="11"/>
      <c r="N14" s="10"/>
      <c r="O14" s="16"/>
      <c r="P14" s="10"/>
      <c r="Q14" s="16"/>
      <c r="R14" s="10"/>
      <c r="S14" s="8">
        <f>G14*15*86.4</f>
        <v>0</v>
      </c>
      <c r="T14" s="10"/>
      <c r="U14" s="16"/>
      <c r="V14" s="9">
        <f>G14*16*86.4</f>
        <v>0</v>
      </c>
      <c r="W14" s="16"/>
      <c r="X14" s="10"/>
      <c r="Y14" s="11"/>
      <c r="Z14" s="12"/>
      <c r="AA14" s="11"/>
      <c r="AB14" s="12"/>
      <c r="AC14" s="4"/>
      <c r="AD14" s="5"/>
      <c r="AE14" s="4"/>
      <c r="AF14" s="5"/>
      <c r="AG14" s="19">
        <f t="shared" si="5"/>
        <v>0</v>
      </c>
      <c r="AH14" s="59">
        <f t="shared" si="6"/>
        <v>0</v>
      </c>
    </row>
    <row r="15" spans="1:34" ht="39.75" customHeight="1" x14ac:dyDescent="0.25">
      <c r="A15" s="30">
        <f t="shared" si="4"/>
        <v>9</v>
      </c>
      <c r="B15" s="28" t="s">
        <v>24</v>
      </c>
      <c r="C15" s="23">
        <v>1411</v>
      </c>
      <c r="D15" s="22">
        <f t="shared" si="1"/>
        <v>16.331018518518519</v>
      </c>
      <c r="E15" s="22">
        <f t="shared" si="2"/>
        <v>1.0887345679012346</v>
      </c>
      <c r="F15" s="22">
        <v>0</v>
      </c>
      <c r="G15" s="22">
        <f t="shared" si="3"/>
        <v>0</v>
      </c>
      <c r="H15" s="23">
        <v>4</v>
      </c>
      <c r="I15" s="20"/>
      <c r="J15" s="5"/>
      <c r="K15" s="4"/>
      <c r="L15" s="2"/>
      <c r="M15" s="11"/>
      <c r="N15" s="10"/>
      <c r="O15" s="16"/>
      <c r="P15" s="10"/>
      <c r="Q15" s="16"/>
      <c r="R15" s="9">
        <f>G15*16*86.4</f>
        <v>0</v>
      </c>
      <c r="S15" s="16"/>
      <c r="T15" s="9">
        <f>G15*16*86.4</f>
        <v>0</v>
      </c>
      <c r="U15" s="16"/>
      <c r="V15" s="9">
        <f>G15*16*86.4</f>
        <v>0</v>
      </c>
      <c r="W15" s="16"/>
      <c r="X15" s="9">
        <f>G15*16*86.4</f>
        <v>0</v>
      </c>
      <c r="Y15" s="11"/>
      <c r="Z15" s="12"/>
      <c r="AA15" s="11"/>
      <c r="AB15" s="12"/>
      <c r="AC15" s="4"/>
      <c r="AD15" s="5"/>
      <c r="AE15" s="4"/>
      <c r="AF15" s="5"/>
      <c r="AG15" s="19">
        <f t="shared" si="5"/>
        <v>0</v>
      </c>
      <c r="AH15" s="59">
        <f t="shared" si="6"/>
        <v>0</v>
      </c>
    </row>
    <row r="16" spans="1:34" ht="39.75" customHeight="1" thickBot="1" x14ac:dyDescent="0.3">
      <c r="A16" s="30">
        <f t="shared" si="4"/>
        <v>10</v>
      </c>
      <c r="B16" s="29" t="s">
        <v>25</v>
      </c>
      <c r="C16" s="24">
        <v>1411</v>
      </c>
      <c r="D16" s="44">
        <f t="shared" si="1"/>
        <v>16.331018518518519</v>
      </c>
      <c r="E16" s="44">
        <f t="shared" si="2"/>
        <v>1.0887345679012346</v>
      </c>
      <c r="F16" s="44">
        <v>0</v>
      </c>
      <c r="G16" s="44">
        <f t="shared" si="3"/>
        <v>0</v>
      </c>
      <c r="H16" s="24">
        <v>3</v>
      </c>
      <c r="I16" s="53"/>
      <c r="J16" s="46"/>
      <c r="K16" s="45"/>
      <c r="L16" s="51"/>
      <c r="M16" s="17"/>
      <c r="N16" s="47"/>
      <c r="O16" s="48"/>
      <c r="P16" s="47"/>
      <c r="Q16" s="48"/>
      <c r="R16" s="47"/>
      <c r="S16" s="49">
        <f>G16*15*86.4</f>
        <v>0</v>
      </c>
      <c r="T16" s="47"/>
      <c r="U16" s="49">
        <f>G16*15*86.4</f>
        <v>0</v>
      </c>
      <c r="V16" s="47"/>
      <c r="W16" s="49">
        <f>G16*15*86.4</f>
        <v>0</v>
      </c>
      <c r="X16" s="47"/>
      <c r="Y16" s="17"/>
      <c r="Z16" s="18"/>
      <c r="AA16" s="17"/>
      <c r="AB16" s="18"/>
      <c r="AC16" s="45"/>
      <c r="AD16" s="46"/>
      <c r="AE16" s="45"/>
      <c r="AF16" s="46"/>
      <c r="AG16" s="64">
        <f>F16*H16</f>
        <v>0</v>
      </c>
      <c r="AH16" s="60">
        <f t="shared" si="6"/>
        <v>0</v>
      </c>
    </row>
    <row r="17" spans="1:34" ht="39.75" customHeight="1" x14ac:dyDescent="0.25">
      <c r="A17" s="30">
        <f t="shared" si="4"/>
        <v>11</v>
      </c>
      <c r="B17" s="90" t="s">
        <v>30</v>
      </c>
      <c r="C17" s="21"/>
      <c r="D17" s="21"/>
      <c r="E17" s="21"/>
      <c r="F17" s="21"/>
      <c r="G17" s="21"/>
      <c r="H17" s="55"/>
      <c r="I17" s="62">
        <f>I7+I8+I9+I10+I11+I12+I13+I14+I15+I16</f>
        <v>0</v>
      </c>
      <c r="J17" s="61">
        <f>J7+J8+J9+J10+J11+J12+J13+J14+J15+J16</f>
        <v>0</v>
      </c>
      <c r="K17" s="62">
        <f>K7+K8+K9+K10+K11+K12+K13+K14+K15+K16</f>
        <v>0</v>
      </c>
      <c r="L17" s="61">
        <f>L7+L8+L9+L10+L11+L12+L13+L14+L15+L16</f>
        <v>0</v>
      </c>
      <c r="M17" s="62">
        <f t="shared" ref="M17:AF17" si="7">M7+M8+M9+M10+M11+M12+M13+M14+M15+M16</f>
        <v>0</v>
      </c>
      <c r="N17" s="61">
        <f t="shared" si="7"/>
        <v>0</v>
      </c>
      <c r="O17" s="62">
        <f t="shared" si="7"/>
        <v>0</v>
      </c>
      <c r="P17" s="61">
        <f t="shared" si="7"/>
        <v>0</v>
      </c>
      <c r="Q17" s="62">
        <f t="shared" si="7"/>
        <v>0</v>
      </c>
      <c r="R17" s="61">
        <f t="shared" si="7"/>
        <v>0</v>
      </c>
      <c r="S17" s="62">
        <f t="shared" si="7"/>
        <v>0</v>
      </c>
      <c r="T17" s="61">
        <f t="shared" si="7"/>
        <v>605413.06666666665</v>
      </c>
      <c r="U17" s="62">
        <f t="shared" si="7"/>
        <v>567574.75</v>
      </c>
      <c r="V17" s="61">
        <f t="shared" si="7"/>
        <v>0</v>
      </c>
      <c r="W17" s="62">
        <f t="shared" si="7"/>
        <v>567574.75</v>
      </c>
      <c r="X17" s="61">
        <f t="shared" si="7"/>
        <v>0</v>
      </c>
      <c r="Y17" s="62">
        <f t="shared" si="7"/>
        <v>567574.75</v>
      </c>
      <c r="Z17" s="61">
        <f t="shared" si="7"/>
        <v>0</v>
      </c>
      <c r="AA17" s="62">
        <f t="shared" si="7"/>
        <v>0</v>
      </c>
      <c r="AB17" s="61">
        <f t="shared" si="7"/>
        <v>0</v>
      </c>
      <c r="AC17" s="62">
        <f t="shared" si="7"/>
        <v>0</v>
      </c>
      <c r="AD17" s="61">
        <f t="shared" si="7"/>
        <v>0</v>
      </c>
      <c r="AE17" s="62">
        <f t="shared" si="7"/>
        <v>0</v>
      </c>
      <c r="AF17" s="61">
        <f t="shared" si="7"/>
        <v>0</v>
      </c>
      <c r="AG17" s="62">
        <f>AG7+AG8+AG9+AG10+AG11+AG12+AG13+AG14+AG15+AG16</f>
        <v>1609</v>
      </c>
      <c r="AH17" s="61">
        <f>I17+J17+K17+L17+M17+N17+O17+P17+Q17+R17+S17+T17+U17+V17+W17+X17+Y17+Z17+AA17+AB17+AC17+AD17+AE17+AF17</f>
        <v>2308137.3166666664</v>
      </c>
    </row>
    <row r="18" spans="1:34" ht="39.75" customHeight="1" x14ac:dyDescent="0.25">
      <c r="A18" s="30">
        <f t="shared" si="4"/>
        <v>12</v>
      </c>
      <c r="B18" s="28" t="s">
        <v>31</v>
      </c>
      <c r="C18" s="23"/>
      <c r="D18" s="23"/>
      <c r="E18" s="23"/>
      <c r="F18" s="23"/>
      <c r="G18" s="23"/>
      <c r="H18" s="23"/>
      <c r="I18" s="13">
        <v>0.9</v>
      </c>
      <c r="J18" s="14">
        <f>I18</f>
        <v>0.9</v>
      </c>
      <c r="K18" s="13">
        <v>0.9</v>
      </c>
      <c r="L18" s="14">
        <f t="shared" ref="L18:L21" si="8">K18</f>
        <v>0.9</v>
      </c>
      <c r="M18" s="13">
        <v>0.9</v>
      </c>
      <c r="N18" s="14">
        <f t="shared" ref="N18:N21" si="9">M18</f>
        <v>0.9</v>
      </c>
      <c r="O18" s="13">
        <v>0.9</v>
      </c>
      <c r="P18" s="14">
        <f t="shared" ref="P18:P21" si="10">O18</f>
        <v>0.9</v>
      </c>
      <c r="Q18" s="13">
        <v>0.9</v>
      </c>
      <c r="R18" s="14">
        <f t="shared" ref="R18:R21" si="11">Q18</f>
        <v>0.9</v>
      </c>
      <c r="S18" s="13">
        <v>0.9</v>
      </c>
      <c r="T18" s="14">
        <f t="shared" ref="T18:T21" si="12">S18</f>
        <v>0.9</v>
      </c>
      <c r="U18" s="13">
        <v>0.9</v>
      </c>
      <c r="V18" s="14">
        <f t="shared" ref="V18:V21" si="13">U18</f>
        <v>0.9</v>
      </c>
      <c r="W18" s="13">
        <v>0.9</v>
      </c>
      <c r="X18" s="14">
        <f t="shared" ref="X18:X21" si="14">W18</f>
        <v>0.9</v>
      </c>
      <c r="Y18" s="13">
        <v>0.9</v>
      </c>
      <c r="Z18" s="14">
        <f t="shared" ref="Z18:Z21" si="15">Y18</f>
        <v>0.9</v>
      </c>
      <c r="AA18" s="13">
        <v>0.9</v>
      </c>
      <c r="AB18" s="14">
        <f t="shared" ref="AB18:AB21" si="16">AA18</f>
        <v>0.9</v>
      </c>
      <c r="AC18" s="13">
        <v>0.9</v>
      </c>
      <c r="AD18" s="14">
        <f t="shared" ref="AD18:AD21" si="17">AC18</f>
        <v>0.9</v>
      </c>
      <c r="AE18" s="13">
        <v>0.9</v>
      </c>
      <c r="AF18" s="14">
        <f t="shared" ref="AF18:AF21" si="18">AE18</f>
        <v>0.9</v>
      </c>
      <c r="AG18" s="11"/>
      <c r="AH18" s="12"/>
    </row>
    <row r="19" spans="1:34" ht="39.75" customHeight="1" x14ac:dyDescent="0.25">
      <c r="A19" s="30">
        <f t="shared" si="4"/>
        <v>13</v>
      </c>
      <c r="B19" s="28" t="s">
        <v>32</v>
      </c>
      <c r="C19" s="23"/>
      <c r="D19" s="23"/>
      <c r="E19" s="23"/>
      <c r="F19" s="23"/>
      <c r="G19" s="40"/>
      <c r="H19" s="40"/>
      <c r="I19" s="65">
        <v>0.9</v>
      </c>
      <c r="J19" s="66">
        <f>I19</f>
        <v>0.9</v>
      </c>
      <c r="K19" s="65">
        <v>0.9</v>
      </c>
      <c r="L19" s="66">
        <f t="shared" si="8"/>
        <v>0.9</v>
      </c>
      <c r="M19" s="65">
        <v>0.9</v>
      </c>
      <c r="N19" s="66">
        <f t="shared" si="9"/>
        <v>0.9</v>
      </c>
      <c r="O19" s="65">
        <v>0.9</v>
      </c>
      <c r="P19" s="66">
        <f t="shared" si="10"/>
        <v>0.9</v>
      </c>
      <c r="Q19" s="65">
        <v>0.9</v>
      </c>
      <c r="R19" s="66">
        <f t="shared" si="11"/>
        <v>0.9</v>
      </c>
      <c r="S19" s="65">
        <v>0.9</v>
      </c>
      <c r="T19" s="66">
        <f t="shared" si="12"/>
        <v>0.9</v>
      </c>
      <c r="U19" s="65">
        <v>0.9</v>
      </c>
      <c r="V19" s="66">
        <f t="shared" si="13"/>
        <v>0.9</v>
      </c>
      <c r="W19" s="65">
        <v>0.9</v>
      </c>
      <c r="X19" s="66">
        <f t="shared" si="14"/>
        <v>0.9</v>
      </c>
      <c r="Y19" s="65">
        <v>0.9</v>
      </c>
      <c r="Z19" s="66">
        <f t="shared" si="15"/>
        <v>0.9</v>
      </c>
      <c r="AA19" s="65">
        <v>0.9</v>
      </c>
      <c r="AB19" s="66">
        <f t="shared" si="16"/>
        <v>0.9</v>
      </c>
      <c r="AC19" s="65">
        <v>0.9</v>
      </c>
      <c r="AD19" s="66">
        <f t="shared" si="17"/>
        <v>0.9</v>
      </c>
      <c r="AE19" s="65">
        <v>0.9</v>
      </c>
      <c r="AF19" s="66">
        <f t="shared" si="18"/>
        <v>0.9</v>
      </c>
      <c r="AG19" s="11"/>
      <c r="AH19" s="12"/>
    </row>
    <row r="20" spans="1:34" ht="39.75" customHeight="1" x14ac:dyDescent="0.25">
      <c r="A20" s="30">
        <f t="shared" si="4"/>
        <v>14</v>
      </c>
      <c r="B20" s="28" t="s">
        <v>33</v>
      </c>
      <c r="C20" s="23"/>
      <c r="D20" s="23"/>
      <c r="E20" s="23"/>
      <c r="F20" s="23"/>
      <c r="G20" s="23"/>
      <c r="H20" s="23"/>
      <c r="I20" s="11">
        <v>0.85</v>
      </c>
      <c r="J20" s="12">
        <f>I20</f>
        <v>0.85</v>
      </c>
      <c r="K20" s="11">
        <v>0.85</v>
      </c>
      <c r="L20" s="12">
        <f t="shared" si="8"/>
        <v>0.85</v>
      </c>
      <c r="M20" s="11">
        <v>0.85</v>
      </c>
      <c r="N20" s="12">
        <f t="shared" si="9"/>
        <v>0.85</v>
      </c>
      <c r="O20" s="11">
        <v>0.85</v>
      </c>
      <c r="P20" s="12">
        <f t="shared" si="10"/>
        <v>0.85</v>
      </c>
      <c r="Q20" s="11">
        <v>0.85</v>
      </c>
      <c r="R20" s="12">
        <f t="shared" si="11"/>
        <v>0.85</v>
      </c>
      <c r="S20" s="11">
        <v>0.85</v>
      </c>
      <c r="T20" s="12">
        <f t="shared" si="12"/>
        <v>0.85</v>
      </c>
      <c r="U20" s="11">
        <v>0.85</v>
      </c>
      <c r="V20" s="12">
        <f t="shared" si="13"/>
        <v>0.85</v>
      </c>
      <c r="W20" s="11">
        <v>0.85</v>
      </c>
      <c r="X20" s="12">
        <f t="shared" si="14"/>
        <v>0.85</v>
      </c>
      <c r="Y20" s="11">
        <v>0.85</v>
      </c>
      <c r="Z20" s="12">
        <f t="shared" si="15"/>
        <v>0.85</v>
      </c>
      <c r="AA20" s="11">
        <v>0.85</v>
      </c>
      <c r="AB20" s="12">
        <f t="shared" si="16"/>
        <v>0.85</v>
      </c>
      <c r="AC20" s="11">
        <v>0.85</v>
      </c>
      <c r="AD20" s="12">
        <f t="shared" si="17"/>
        <v>0.85</v>
      </c>
      <c r="AE20" s="11">
        <v>0.85</v>
      </c>
      <c r="AF20" s="12">
        <f t="shared" si="18"/>
        <v>0.85</v>
      </c>
      <c r="AG20" s="11"/>
      <c r="AH20" s="12"/>
    </row>
    <row r="21" spans="1:34" ht="39.75" customHeight="1" x14ac:dyDescent="0.25">
      <c r="A21" s="30">
        <f t="shared" si="4"/>
        <v>15</v>
      </c>
      <c r="B21" s="28" t="s">
        <v>34</v>
      </c>
      <c r="C21" s="23"/>
      <c r="D21" s="23"/>
      <c r="E21" s="23"/>
      <c r="F21" s="23"/>
      <c r="G21" s="23"/>
      <c r="H21" s="23"/>
      <c r="I21" s="11">
        <v>0.83</v>
      </c>
      <c r="J21" s="12">
        <f>I21</f>
        <v>0.83</v>
      </c>
      <c r="K21" s="11">
        <v>0.83</v>
      </c>
      <c r="L21" s="12">
        <f t="shared" si="8"/>
        <v>0.83</v>
      </c>
      <c r="M21" s="11">
        <v>0.83</v>
      </c>
      <c r="N21" s="12">
        <f t="shared" si="9"/>
        <v>0.83</v>
      </c>
      <c r="O21" s="11">
        <v>0.83</v>
      </c>
      <c r="P21" s="12">
        <f t="shared" si="10"/>
        <v>0.83</v>
      </c>
      <c r="Q21" s="11">
        <v>0.83</v>
      </c>
      <c r="R21" s="12">
        <f t="shared" si="11"/>
        <v>0.83</v>
      </c>
      <c r="S21" s="11">
        <v>0.83</v>
      </c>
      <c r="T21" s="12">
        <f t="shared" si="12"/>
        <v>0.83</v>
      </c>
      <c r="U21" s="11">
        <v>0.83</v>
      </c>
      <c r="V21" s="12">
        <f t="shared" si="13"/>
        <v>0.83</v>
      </c>
      <c r="W21" s="11">
        <v>0.83</v>
      </c>
      <c r="X21" s="12">
        <f t="shared" si="14"/>
        <v>0.83</v>
      </c>
      <c r="Y21" s="11">
        <v>0.83</v>
      </c>
      <c r="Z21" s="12">
        <f t="shared" si="15"/>
        <v>0.83</v>
      </c>
      <c r="AA21" s="11">
        <v>0.83</v>
      </c>
      <c r="AB21" s="12">
        <f t="shared" si="16"/>
        <v>0.83</v>
      </c>
      <c r="AC21" s="11">
        <v>0.83</v>
      </c>
      <c r="AD21" s="12">
        <f t="shared" si="17"/>
        <v>0.83</v>
      </c>
      <c r="AE21" s="11">
        <v>0.83</v>
      </c>
      <c r="AF21" s="12">
        <f t="shared" si="18"/>
        <v>0.83</v>
      </c>
      <c r="AG21" s="11"/>
      <c r="AH21" s="12"/>
    </row>
    <row r="22" spans="1:34" ht="39.75" customHeight="1" x14ac:dyDescent="0.25">
      <c r="A22" s="30">
        <f t="shared" si="4"/>
        <v>16</v>
      </c>
      <c r="B22" s="28" t="s">
        <v>35</v>
      </c>
      <c r="C22" s="23"/>
      <c r="D22" s="23"/>
      <c r="E22" s="23"/>
      <c r="F22" s="23"/>
      <c r="G22" s="23"/>
      <c r="H22" s="23"/>
      <c r="I22" s="11">
        <f>I18*I19*I20*I21</f>
        <v>0.57145499999999994</v>
      </c>
      <c r="J22" s="12">
        <f>J18*J19*J20*J21</f>
        <v>0.57145499999999994</v>
      </c>
      <c r="K22" s="11">
        <f t="shared" ref="K22:AF22" si="19">K18*K19*K20*K21</f>
        <v>0.57145499999999994</v>
      </c>
      <c r="L22" s="12">
        <f t="shared" si="19"/>
        <v>0.57145499999999994</v>
      </c>
      <c r="M22" s="11">
        <f t="shared" si="19"/>
        <v>0.57145499999999994</v>
      </c>
      <c r="N22" s="12">
        <f t="shared" si="19"/>
        <v>0.57145499999999994</v>
      </c>
      <c r="O22" s="11">
        <f>O18*O19*O20*O21</f>
        <v>0.57145499999999994</v>
      </c>
      <c r="P22" s="12">
        <f t="shared" si="19"/>
        <v>0.57145499999999994</v>
      </c>
      <c r="Q22" s="11">
        <f t="shared" si="19"/>
        <v>0.57145499999999994</v>
      </c>
      <c r="R22" s="12">
        <f t="shared" si="19"/>
        <v>0.57145499999999994</v>
      </c>
      <c r="S22" s="11">
        <f t="shared" si="19"/>
        <v>0.57145499999999994</v>
      </c>
      <c r="T22" s="12">
        <f t="shared" si="19"/>
        <v>0.57145499999999994</v>
      </c>
      <c r="U22" s="11">
        <f t="shared" si="19"/>
        <v>0.57145499999999994</v>
      </c>
      <c r="V22" s="12">
        <f t="shared" si="19"/>
        <v>0.57145499999999994</v>
      </c>
      <c r="W22" s="11">
        <f t="shared" si="19"/>
        <v>0.57145499999999994</v>
      </c>
      <c r="X22" s="12">
        <f t="shared" si="19"/>
        <v>0.57145499999999994</v>
      </c>
      <c r="Y22" s="11">
        <f t="shared" si="19"/>
        <v>0.57145499999999994</v>
      </c>
      <c r="Z22" s="12">
        <f t="shared" si="19"/>
        <v>0.57145499999999994</v>
      </c>
      <c r="AA22" s="11">
        <f t="shared" si="19"/>
        <v>0.57145499999999994</v>
      </c>
      <c r="AB22" s="12">
        <f t="shared" si="19"/>
        <v>0.57145499999999994</v>
      </c>
      <c r="AC22" s="11">
        <f t="shared" si="19"/>
        <v>0.57145499999999994</v>
      </c>
      <c r="AD22" s="12">
        <f t="shared" si="19"/>
        <v>0.57145499999999994</v>
      </c>
      <c r="AE22" s="11">
        <f t="shared" si="19"/>
        <v>0.57145499999999994</v>
      </c>
      <c r="AF22" s="12">
        <f t="shared" si="19"/>
        <v>0.57145499999999994</v>
      </c>
      <c r="AG22" s="11"/>
      <c r="AH22" s="12"/>
    </row>
    <row r="23" spans="1:34" ht="39.75" customHeight="1" x14ac:dyDescent="0.25">
      <c r="A23" s="30">
        <f t="shared" si="4"/>
        <v>17</v>
      </c>
      <c r="B23" s="28" t="s">
        <v>36</v>
      </c>
      <c r="C23" s="23"/>
      <c r="D23" s="23"/>
      <c r="E23" s="23"/>
      <c r="F23" s="23"/>
      <c r="G23" s="23"/>
      <c r="H23" s="23"/>
      <c r="I23" s="6">
        <f>I17/I22</f>
        <v>0</v>
      </c>
      <c r="J23" s="7">
        <f>J17/J22</f>
        <v>0</v>
      </c>
      <c r="K23" s="6">
        <f t="shared" ref="K23:AE23" si="20">K17/K22</f>
        <v>0</v>
      </c>
      <c r="L23" s="7">
        <f t="shared" si="20"/>
        <v>0</v>
      </c>
      <c r="M23" s="6">
        <f t="shared" si="20"/>
        <v>0</v>
      </c>
      <c r="N23" s="7">
        <f t="shared" si="20"/>
        <v>0</v>
      </c>
      <c r="O23" s="6">
        <f>O17/O22</f>
        <v>0</v>
      </c>
      <c r="P23" s="7">
        <f t="shared" si="20"/>
        <v>0</v>
      </c>
      <c r="Q23" s="6">
        <f t="shared" si="20"/>
        <v>0</v>
      </c>
      <c r="R23" s="7">
        <f t="shared" si="20"/>
        <v>0</v>
      </c>
      <c r="S23" s="6">
        <f t="shared" si="20"/>
        <v>0</v>
      </c>
      <c r="T23" s="7">
        <f t="shared" si="20"/>
        <v>1059423.8683127572</v>
      </c>
      <c r="U23" s="6">
        <f t="shared" si="20"/>
        <v>993209.87654321</v>
      </c>
      <c r="V23" s="7">
        <f t="shared" si="20"/>
        <v>0</v>
      </c>
      <c r="W23" s="6">
        <f t="shared" si="20"/>
        <v>993209.87654321</v>
      </c>
      <c r="X23" s="7">
        <f t="shared" si="20"/>
        <v>0</v>
      </c>
      <c r="Y23" s="6">
        <f t="shared" si="20"/>
        <v>993209.87654321</v>
      </c>
      <c r="Z23" s="7">
        <f t="shared" si="20"/>
        <v>0</v>
      </c>
      <c r="AA23" s="6">
        <f t="shared" si="20"/>
        <v>0</v>
      </c>
      <c r="AB23" s="7">
        <f t="shared" si="20"/>
        <v>0</v>
      </c>
      <c r="AC23" s="6">
        <f t="shared" si="20"/>
        <v>0</v>
      </c>
      <c r="AD23" s="7">
        <f t="shared" si="20"/>
        <v>0</v>
      </c>
      <c r="AE23" s="6">
        <f t="shared" si="20"/>
        <v>0</v>
      </c>
      <c r="AF23" s="7">
        <f>AF17/AF22</f>
        <v>0</v>
      </c>
      <c r="AG23" s="6"/>
      <c r="AH23" s="7">
        <f>I23+J23+K23+L23+M23+N23+O23+P23+Q23+R23+S23+T23+U23+V23+W23+X23+Y23+Z23+AA23+AB23+AC23+AD23+AE23+AF23</f>
        <v>4039053.4979423871</v>
      </c>
    </row>
    <row r="24" spans="1:34" ht="51" customHeight="1" thickBot="1" x14ac:dyDescent="0.3">
      <c r="A24" s="30">
        <f t="shared" si="4"/>
        <v>18</v>
      </c>
      <c r="B24" s="29" t="s">
        <v>37</v>
      </c>
      <c r="C24" s="24"/>
      <c r="D24" s="24"/>
      <c r="E24" s="24"/>
      <c r="F24" s="24"/>
      <c r="G24" s="24"/>
      <c r="H24" s="24"/>
      <c r="I24" s="67">
        <f>I23/(15*86400)</f>
        <v>0</v>
      </c>
      <c r="J24" s="41">
        <f>J23/(15*86400)</f>
        <v>0</v>
      </c>
      <c r="K24" s="67">
        <f t="shared" ref="K24:AF24" si="21">K23/(15*86400)</f>
        <v>0</v>
      </c>
      <c r="L24" s="41">
        <f t="shared" si="21"/>
        <v>0</v>
      </c>
      <c r="M24" s="67">
        <f t="shared" si="21"/>
        <v>0</v>
      </c>
      <c r="N24" s="41">
        <f t="shared" si="21"/>
        <v>0</v>
      </c>
      <c r="O24" s="67">
        <f t="shared" si="21"/>
        <v>0</v>
      </c>
      <c r="P24" s="41">
        <f t="shared" si="21"/>
        <v>0</v>
      </c>
      <c r="Q24" s="67">
        <f t="shared" si="21"/>
        <v>0</v>
      </c>
      <c r="R24" s="41">
        <f t="shared" si="21"/>
        <v>0</v>
      </c>
      <c r="S24" s="67">
        <f t="shared" si="21"/>
        <v>0</v>
      </c>
      <c r="T24" s="41">
        <f t="shared" si="21"/>
        <v>0.81745668851292996</v>
      </c>
      <c r="U24" s="67">
        <f t="shared" si="21"/>
        <v>0.76636564548087194</v>
      </c>
      <c r="V24" s="41">
        <f t="shared" si="21"/>
        <v>0</v>
      </c>
      <c r="W24" s="67">
        <f t="shared" si="21"/>
        <v>0.76636564548087194</v>
      </c>
      <c r="X24" s="41">
        <f t="shared" si="21"/>
        <v>0</v>
      </c>
      <c r="Y24" s="67">
        <f t="shared" si="21"/>
        <v>0.76636564548087194</v>
      </c>
      <c r="Z24" s="41">
        <f t="shared" si="21"/>
        <v>0</v>
      </c>
      <c r="AA24" s="67">
        <f t="shared" si="21"/>
        <v>0</v>
      </c>
      <c r="AB24" s="41">
        <f t="shared" si="21"/>
        <v>0</v>
      </c>
      <c r="AC24" s="67">
        <f t="shared" si="21"/>
        <v>0</v>
      </c>
      <c r="AD24" s="41">
        <f t="shared" si="21"/>
        <v>0</v>
      </c>
      <c r="AE24" s="67">
        <f t="shared" si="21"/>
        <v>0</v>
      </c>
      <c r="AF24" s="41">
        <f t="shared" si="21"/>
        <v>0</v>
      </c>
      <c r="AG24" s="67"/>
      <c r="AH24" s="41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VI ზონა-1</vt:lpstr>
      <vt:lpstr>ორლოვკა-სპასოვკა</vt:lpstr>
      <vt:lpstr>მამწვარა</vt:lpstr>
      <vt:lpstr>ყაურმა-მამწვარა</vt:lpstr>
      <vt:lpstr>ალმალო</vt:lpstr>
      <vt:lpstr>ზრესი</vt:lpstr>
      <vt:lpstr>ოკამი</vt:lpstr>
      <vt:lpstr>ლომატურცხი</vt:lpstr>
      <vt:lpstr>ზაკი-ხანდო-კოთელია</vt:lpstr>
      <vt:lpstr>კოთელია-ხანდო-ვარევანი</vt:lpstr>
      <vt:lpstr>სარო</vt:lpstr>
      <vt:lpstr>გიორგიწმინდა</vt:lpstr>
      <vt:lpstr>კლდე-წნისი</vt:lpstr>
      <vt:lpstr>ფერსა-მუგარეთი</vt:lpstr>
      <vt:lpstr>ზიკილია</vt:lpstr>
      <vt:lpstr>წრიოხი</vt:lpstr>
      <vt:lpstr>ვალე-პამაჯი</vt:lpstr>
      <vt:lpstr>კატარჯი</vt:lpstr>
      <vt:lpstr>ხევაშენი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2024-10-23T13:30:57Z</dcterms:modified>
</cp:coreProperties>
</file>