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14.05.2022 tamaz kereselidze\Desktop\2024-2025 წლის რეჟიმები\რეჟიმისათვის ფართობები სისტემების მიხედვით\ქვემო ქართლი\"/>
    </mc:Choice>
  </mc:AlternateContent>
  <xr:revisionPtr revIDLastSave="0" documentId="13_ncr:1_{2F433E1F-5198-4C49-A463-20110E0FE95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ზედა არხი" sheetId="23" r:id="rId1"/>
    <sheet name="იმირასანის არხი" sheetId="24" r:id="rId2"/>
    <sheet name="კაზრეთის არხი" sheetId="26" r:id="rId3"/>
    <sheet name="დმანისი-განთიადის არხი" sheetId="27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E22" i="27" l="1"/>
  <c r="AC22" i="27"/>
  <c r="AB22" i="27"/>
  <c r="AA22" i="27"/>
  <c r="Y22" i="27"/>
  <c r="W22" i="27"/>
  <c r="U22" i="27"/>
  <c r="S22" i="27"/>
  <c r="Q22" i="27"/>
  <c r="O22" i="27"/>
  <c r="M22" i="27"/>
  <c r="L22" i="27"/>
  <c r="K22" i="27"/>
  <c r="I22" i="27"/>
  <c r="AF21" i="27"/>
  <c r="AD21" i="27"/>
  <c r="AB21" i="27"/>
  <c r="Z21" i="27"/>
  <c r="X21" i="27"/>
  <c r="V21" i="27"/>
  <c r="T21" i="27"/>
  <c r="R21" i="27"/>
  <c r="P21" i="27"/>
  <c r="N21" i="27"/>
  <c r="L21" i="27"/>
  <c r="J21" i="27"/>
  <c r="AF20" i="27"/>
  <c r="AD20" i="27"/>
  <c r="AB20" i="27"/>
  <c r="Z20" i="27"/>
  <c r="X20" i="27"/>
  <c r="V20" i="27"/>
  <c r="T20" i="27"/>
  <c r="T22" i="27" s="1"/>
  <c r="R20" i="27"/>
  <c r="P20" i="27"/>
  <c r="N20" i="27"/>
  <c r="L20" i="27"/>
  <c r="J20" i="27"/>
  <c r="AF19" i="27"/>
  <c r="AD19" i="27"/>
  <c r="AB19" i="27"/>
  <c r="Z19" i="27"/>
  <c r="X19" i="27"/>
  <c r="V19" i="27"/>
  <c r="T19" i="27"/>
  <c r="R19" i="27"/>
  <c r="P19" i="27"/>
  <c r="N19" i="27"/>
  <c r="L19" i="27"/>
  <c r="J19" i="27"/>
  <c r="AF18" i="27"/>
  <c r="AF22" i="27" s="1"/>
  <c r="AD18" i="27"/>
  <c r="AD22" i="27" s="1"/>
  <c r="AB18" i="27"/>
  <c r="Z18" i="27"/>
  <c r="Z22" i="27" s="1"/>
  <c r="X18" i="27"/>
  <c r="X22" i="27" s="1"/>
  <c r="V18" i="27"/>
  <c r="V22" i="27" s="1"/>
  <c r="T18" i="27"/>
  <c r="R18" i="27"/>
  <c r="R22" i="27" s="1"/>
  <c r="P18" i="27"/>
  <c r="P22" i="27" s="1"/>
  <c r="N18" i="27"/>
  <c r="N22" i="27" s="1"/>
  <c r="L18" i="27"/>
  <c r="J18" i="27"/>
  <c r="J22" i="27" s="1"/>
  <c r="AF17" i="27"/>
  <c r="AF23" i="27" s="1"/>
  <c r="AF24" i="27" s="1"/>
  <c r="AD17" i="27"/>
  <c r="AD23" i="27" s="1"/>
  <c r="AD24" i="27" s="1"/>
  <c r="AA17" i="27"/>
  <c r="AA23" i="27" s="1"/>
  <c r="AA24" i="27" s="1"/>
  <c r="Z17" i="27"/>
  <c r="M17" i="27"/>
  <c r="M23" i="27" s="1"/>
  <c r="M24" i="27" s="1"/>
  <c r="L17" i="27"/>
  <c r="L23" i="27" s="1"/>
  <c r="L24" i="27" s="1"/>
  <c r="I17" i="27"/>
  <c r="AG16" i="27"/>
  <c r="D16" i="27"/>
  <c r="E16" i="27" s="1"/>
  <c r="G16" i="27" s="1"/>
  <c r="AG15" i="27"/>
  <c r="D15" i="27"/>
  <c r="E15" i="27" s="1"/>
  <c r="G15" i="27" s="1"/>
  <c r="AG14" i="27"/>
  <c r="D14" i="27"/>
  <c r="E14" i="27" s="1"/>
  <c r="G14" i="27" s="1"/>
  <c r="AG13" i="27"/>
  <c r="G13" i="27"/>
  <c r="U13" i="27" s="1"/>
  <c r="E13" i="27"/>
  <c r="D13" i="27"/>
  <c r="AG12" i="27"/>
  <c r="D12" i="27"/>
  <c r="E12" i="27" s="1"/>
  <c r="G12" i="27" s="1"/>
  <c r="AG11" i="27"/>
  <c r="E11" i="27"/>
  <c r="G11" i="27" s="1"/>
  <c r="D11" i="27"/>
  <c r="AG10" i="27"/>
  <c r="E10" i="27"/>
  <c r="G10" i="27" s="1"/>
  <c r="D10" i="27"/>
  <c r="AG9" i="27"/>
  <c r="D9" i="27"/>
  <c r="E9" i="27" s="1"/>
  <c r="G9" i="27" s="1"/>
  <c r="AG8" i="27"/>
  <c r="G8" i="27"/>
  <c r="W8" i="27" s="1"/>
  <c r="E8" i="27"/>
  <c r="D8" i="27"/>
  <c r="A8" i="27"/>
  <c r="A9" i="27" s="1"/>
  <c r="A10" i="27" s="1"/>
  <c r="A11" i="27" s="1"/>
  <c r="A12" i="27" s="1"/>
  <c r="A13" i="27" s="1"/>
  <c r="A14" i="27" s="1"/>
  <c r="A15" i="27" s="1"/>
  <c r="A16" i="27" s="1"/>
  <c r="A17" i="27" s="1"/>
  <c r="A18" i="27" s="1"/>
  <c r="A19" i="27" s="1"/>
  <c r="A20" i="27" s="1"/>
  <c r="A21" i="27" s="1"/>
  <c r="A22" i="27" s="1"/>
  <c r="A23" i="27" s="1"/>
  <c r="A24" i="27" s="1"/>
  <c r="AG7" i="27"/>
  <c r="E7" i="27"/>
  <c r="G7" i="27" s="1"/>
  <c r="D7" i="27"/>
  <c r="B6" i="27"/>
  <c r="C6" i="27" s="1"/>
  <c r="D6" i="27" s="1"/>
  <c r="E6" i="27" s="1"/>
  <c r="F6" i="27" s="1"/>
  <c r="G6" i="27" s="1"/>
  <c r="H6" i="27" s="1"/>
  <c r="I6" i="27" s="1"/>
  <c r="J6" i="27" s="1"/>
  <c r="K6" i="27" s="1"/>
  <c r="L6" i="27" s="1"/>
  <c r="M6" i="27" s="1"/>
  <c r="N6" i="27" s="1"/>
  <c r="O6" i="27" s="1"/>
  <c r="P6" i="27" s="1"/>
  <c r="Q6" i="27" s="1"/>
  <c r="R6" i="27" s="1"/>
  <c r="S6" i="27" s="1"/>
  <c r="T6" i="27" s="1"/>
  <c r="U6" i="27" s="1"/>
  <c r="V6" i="27" s="1"/>
  <c r="W6" i="27" s="1"/>
  <c r="X6" i="27" s="1"/>
  <c r="Y6" i="27" s="1"/>
  <c r="Z6" i="27" s="1"/>
  <c r="AA6" i="27" s="1"/>
  <c r="AB6" i="27" s="1"/>
  <c r="AC6" i="27" s="1"/>
  <c r="AD6" i="27" s="1"/>
  <c r="AE6" i="27" s="1"/>
  <c r="AF6" i="27" s="1"/>
  <c r="AG6" i="27" s="1"/>
  <c r="AH6" i="27" s="1"/>
  <c r="AE22" i="26"/>
  <c r="AC22" i="26"/>
  <c r="AB22" i="26"/>
  <c r="AA22" i="26"/>
  <c r="Y22" i="26"/>
  <c r="W22" i="26"/>
  <c r="U22" i="26"/>
  <c r="S22" i="26"/>
  <c r="Q22" i="26"/>
  <c r="O22" i="26"/>
  <c r="M22" i="26"/>
  <c r="L22" i="26"/>
  <c r="K22" i="26"/>
  <c r="I22" i="26"/>
  <c r="AF21" i="26"/>
  <c r="AD21" i="26"/>
  <c r="AB21" i="26"/>
  <c r="Z21" i="26"/>
  <c r="X21" i="26"/>
  <c r="V21" i="26"/>
  <c r="T21" i="26"/>
  <c r="R21" i="26"/>
  <c r="P21" i="26"/>
  <c r="N21" i="26"/>
  <c r="L21" i="26"/>
  <c r="J21" i="26"/>
  <c r="AF20" i="26"/>
  <c r="AD20" i="26"/>
  <c r="AB20" i="26"/>
  <c r="Z20" i="26"/>
  <c r="X20" i="26"/>
  <c r="V20" i="26"/>
  <c r="T20" i="26"/>
  <c r="T22" i="26" s="1"/>
  <c r="R20" i="26"/>
  <c r="R22" i="26" s="1"/>
  <c r="P20" i="26"/>
  <c r="N20" i="26"/>
  <c r="L20" i="26"/>
  <c r="J20" i="26"/>
  <c r="AF19" i="26"/>
  <c r="AD19" i="26"/>
  <c r="AB19" i="26"/>
  <c r="Z19" i="26"/>
  <c r="Z22" i="26" s="1"/>
  <c r="X19" i="26"/>
  <c r="V19" i="26"/>
  <c r="T19" i="26"/>
  <c r="R19" i="26"/>
  <c r="P19" i="26"/>
  <c r="N19" i="26"/>
  <c r="L19" i="26"/>
  <c r="J19" i="26"/>
  <c r="J22" i="26" s="1"/>
  <c r="AF18" i="26"/>
  <c r="AF22" i="26" s="1"/>
  <c r="AD18" i="26"/>
  <c r="AD22" i="26" s="1"/>
  <c r="AB18" i="26"/>
  <c r="Z18" i="26"/>
  <c r="X18" i="26"/>
  <c r="X22" i="26" s="1"/>
  <c r="V18" i="26"/>
  <c r="V22" i="26" s="1"/>
  <c r="T18" i="26"/>
  <c r="R18" i="26"/>
  <c r="P18" i="26"/>
  <c r="P22" i="26" s="1"/>
  <c r="N18" i="26"/>
  <c r="N22" i="26" s="1"/>
  <c r="L18" i="26"/>
  <c r="J18" i="26"/>
  <c r="AF17" i="26"/>
  <c r="AD17" i="26"/>
  <c r="AD23" i="26" s="1"/>
  <c r="AD24" i="26" s="1"/>
  <c r="AA17" i="26"/>
  <c r="AA23" i="26" s="1"/>
  <c r="AA24" i="26" s="1"/>
  <c r="Z17" i="26"/>
  <c r="Z23" i="26" s="1"/>
  <c r="Z24" i="26" s="1"/>
  <c r="M17" i="26"/>
  <c r="M23" i="26" s="1"/>
  <c r="M24" i="26" s="1"/>
  <c r="L17" i="26"/>
  <c r="L23" i="26" s="1"/>
  <c r="L24" i="26" s="1"/>
  <c r="I17" i="26"/>
  <c r="AG16" i="26"/>
  <c r="S16" i="26"/>
  <c r="G16" i="26"/>
  <c r="W16" i="26" s="1"/>
  <c r="E16" i="26"/>
  <c r="D16" i="26"/>
  <c r="AG15" i="26"/>
  <c r="G15" i="26"/>
  <c r="U15" i="26" s="1"/>
  <c r="E15" i="26"/>
  <c r="D15" i="26"/>
  <c r="AG14" i="26"/>
  <c r="D14" i="26"/>
  <c r="E14" i="26" s="1"/>
  <c r="G14" i="26" s="1"/>
  <c r="AG13" i="26"/>
  <c r="G13" i="26"/>
  <c r="U13" i="26" s="1"/>
  <c r="E13" i="26"/>
  <c r="D13" i="26"/>
  <c r="AG12" i="26"/>
  <c r="D12" i="26"/>
  <c r="E12" i="26" s="1"/>
  <c r="G12" i="26" s="1"/>
  <c r="AG11" i="26"/>
  <c r="E11" i="26"/>
  <c r="G11" i="26" s="1"/>
  <c r="D11" i="26"/>
  <c r="AG10" i="26"/>
  <c r="E10" i="26"/>
  <c r="G10" i="26" s="1"/>
  <c r="D10" i="26"/>
  <c r="AG9" i="26"/>
  <c r="D9" i="26"/>
  <c r="E9" i="26" s="1"/>
  <c r="G9" i="26" s="1"/>
  <c r="A9" i="26"/>
  <c r="A10" i="26" s="1"/>
  <c r="A11" i="26" s="1"/>
  <c r="A12" i="26" s="1"/>
  <c r="A13" i="26" s="1"/>
  <c r="A14" i="26" s="1"/>
  <c r="A15" i="26" s="1"/>
  <c r="A16" i="26" s="1"/>
  <c r="A17" i="26" s="1"/>
  <c r="A18" i="26" s="1"/>
  <c r="A19" i="26" s="1"/>
  <c r="A20" i="26" s="1"/>
  <c r="A21" i="26" s="1"/>
  <c r="A22" i="26" s="1"/>
  <c r="A23" i="26" s="1"/>
  <c r="A24" i="26" s="1"/>
  <c r="AG8" i="26"/>
  <c r="G8" i="26"/>
  <c r="W8" i="26" s="1"/>
  <c r="E8" i="26"/>
  <c r="D8" i="26"/>
  <c r="A8" i="26"/>
  <c r="AG7" i="26"/>
  <c r="D7" i="26"/>
  <c r="E7" i="26" s="1"/>
  <c r="G7" i="26" s="1"/>
  <c r="B6" i="26"/>
  <c r="C6" i="26" s="1"/>
  <c r="D6" i="26" s="1"/>
  <c r="E6" i="26" s="1"/>
  <c r="F6" i="26" s="1"/>
  <c r="G6" i="26" s="1"/>
  <c r="H6" i="26" s="1"/>
  <c r="I6" i="26" s="1"/>
  <c r="J6" i="26" s="1"/>
  <c r="K6" i="26" s="1"/>
  <c r="L6" i="26" s="1"/>
  <c r="M6" i="26" s="1"/>
  <c r="N6" i="26" s="1"/>
  <c r="O6" i="26" s="1"/>
  <c r="P6" i="26" s="1"/>
  <c r="Q6" i="26" s="1"/>
  <c r="R6" i="26" s="1"/>
  <c r="S6" i="26" s="1"/>
  <c r="T6" i="26" s="1"/>
  <c r="U6" i="26" s="1"/>
  <c r="V6" i="26" s="1"/>
  <c r="W6" i="26" s="1"/>
  <c r="X6" i="26" s="1"/>
  <c r="Y6" i="26" s="1"/>
  <c r="Z6" i="26" s="1"/>
  <c r="AA6" i="26" s="1"/>
  <c r="AB6" i="26" s="1"/>
  <c r="AC6" i="26" s="1"/>
  <c r="AD6" i="26" s="1"/>
  <c r="AE6" i="26" s="1"/>
  <c r="AF6" i="26" s="1"/>
  <c r="AG6" i="26" s="1"/>
  <c r="AH6" i="26" s="1"/>
  <c r="AE22" i="24"/>
  <c r="AC22" i="24"/>
  <c r="AB22" i="24"/>
  <c r="AA22" i="24"/>
  <c r="Y22" i="24"/>
  <c r="W22" i="24"/>
  <c r="U22" i="24"/>
  <c r="S22" i="24"/>
  <c r="Q22" i="24"/>
  <c r="O22" i="24"/>
  <c r="M22" i="24"/>
  <c r="L22" i="24"/>
  <c r="K22" i="24"/>
  <c r="I22" i="24"/>
  <c r="AF21" i="24"/>
  <c r="AD21" i="24"/>
  <c r="AB21" i="24"/>
  <c r="Z21" i="24"/>
  <c r="X21" i="24"/>
  <c r="V21" i="24"/>
  <c r="V22" i="24" s="1"/>
  <c r="T21" i="24"/>
  <c r="R21" i="24"/>
  <c r="P21" i="24"/>
  <c r="N21" i="24"/>
  <c r="L21" i="24"/>
  <c r="J21" i="24"/>
  <c r="AF20" i="24"/>
  <c r="AD20" i="24"/>
  <c r="AB20" i="24"/>
  <c r="Z20" i="24"/>
  <c r="X20" i="24"/>
  <c r="V20" i="24"/>
  <c r="T20" i="24"/>
  <c r="T22" i="24" s="1"/>
  <c r="R20" i="24"/>
  <c r="P20" i="24"/>
  <c r="N20" i="24"/>
  <c r="L20" i="24"/>
  <c r="J20" i="24"/>
  <c r="AF19" i="24"/>
  <c r="AD19" i="24"/>
  <c r="AD22" i="24" s="1"/>
  <c r="AB19" i="24"/>
  <c r="Z19" i="24"/>
  <c r="Z22" i="24" s="1"/>
  <c r="X19" i="24"/>
  <c r="V19" i="24"/>
  <c r="T19" i="24"/>
  <c r="R19" i="24"/>
  <c r="R22" i="24" s="1"/>
  <c r="P19" i="24"/>
  <c r="N19" i="24"/>
  <c r="N22" i="24" s="1"/>
  <c r="L19" i="24"/>
  <c r="J19" i="24"/>
  <c r="J22" i="24" s="1"/>
  <c r="AF18" i="24"/>
  <c r="AF22" i="24" s="1"/>
  <c r="AD18" i="24"/>
  <c r="AB18" i="24"/>
  <c r="Z18" i="24"/>
  <c r="X18" i="24"/>
  <c r="X22" i="24" s="1"/>
  <c r="V18" i="24"/>
  <c r="T18" i="24"/>
  <c r="R18" i="24"/>
  <c r="P18" i="24"/>
  <c r="P22" i="24" s="1"/>
  <c r="N18" i="24"/>
  <c r="L18" i="24"/>
  <c r="J18" i="24"/>
  <c r="AF17" i="24"/>
  <c r="AF23" i="24" s="1"/>
  <c r="AF24" i="24" s="1"/>
  <c r="AD17" i="24"/>
  <c r="AA17" i="24"/>
  <c r="AA23" i="24" s="1"/>
  <c r="AA24" i="24" s="1"/>
  <c r="Z17" i="24"/>
  <c r="Z23" i="24" s="1"/>
  <c r="Z24" i="24" s="1"/>
  <c r="M17" i="24"/>
  <c r="M23" i="24" s="1"/>
  <c r="M24" i="24" s="1"/>
  <c r="L17" i="24"/>
  <c r="L23" i="24" s="1"/>
  <c r="L24" i="24" s="1"/>
  <c r="I17" i="24"/>
  <c r="AG16" i="24"/>
  <c r="E16" i="24"/>
  <c r="G16" i="24" s="1"/>
  <c r="D16" i="24"/>
  <c r="AG15" i="24"/>
  <c r="E15" i="24"/>
  <c r="G15" i="24" s="1"/>
  <c r="D15" i="24"/>
  <c r="AG14" i="24"/>
  <c r="D14" i="24"/>
  <c r="E14" i="24" s="1"/>
  <c r="G14" i="24" s="1"/>
  <c r="AG13" i="24"/>
  <c r="D13" i="24"/>
  <c r="E13" i="24" s="1"/>
  <c r="G13" i="24" s="1"/>
  <c r="AG12" i="24"/>
  <c r="E12" i="24"/>
  <c r="G12" i="24" s="1"/>
  <c r="D12" i="24"/>
  <c r="AG11" i="24"/>
  <c r="D11" i="24"/>
  <c r="E11" i="24" s="1"/>
  <c r="G11" i="24" s="1"/>
  <c r="AG10" i="24"/>
  <c r="D10" i="24"/>
  <c r="E10" i="24" s="1"/>
  <c r="G10" i="24" s="1"/>
  <c r="AG9" i="24"/>
  <c r="D9" i="24"/>
  <c r="E9" i="24" s="1"/>
  <c r="G9" i="24" s="1"/>
  <c r="A9" i="24"/>
  <c r="A10" i="24" s="1"/>
  <c r="A11" i="24" s="1"/>
  <c r="A12" i="24" s="1"/>
  <c r="A13" i="24" s="1"/>
  <c r="A14" i="24" s="1"/>
  <c r="A15" i="24" s="1"/>
  <c r="A16" i="24" s="1"/>
  <c r="A17" i="24" s="1"/>
  <c r="A18" i="24" s="1"/>
  <c r="A19" i="24" s="1"/>
  <c r="A20" i="24" s="1"/>
  <c r="A21" i="24" s="1"/>
  <c r="A22" i="24" s="1"/>
  <c r="A23" i="24" s="1"/>
  <c r="A24" i="24" s="1"/>
  <c r="AG8" i="24"/>
  <c r="D8" i="24"/>
  <c r="E8" i="24" s="1"/>
  <c r="G8" i="24" s="1"/>
  <c r="A8" i="24"/>
  <c r="AG7" i="24"/>
  <c r="D7" i="24"/>
  <c r="E7" i="24" s="1"/>
  <c r="G7" i="24" s="1"/>
  <c r="C6" i="24"/>
  <c r="D6" i="24" s="1"/>
  <c r="E6" i="24" s="1"/>
  <c r="F6" i="24" s="1"/>
  <c r="G6" i="24" s="1"/>
  <c r="H6" i="24" s="1"/>
  <c r="I6" i="24" s="1"/>
  <c r="J6" i="24" s="1"/>
  <c r="K6" i="24" s="1"/>
  <c r="L6" i="24" s="1"/>
  <c r="M6" i="24" s="1"/>
  <c r="N6" i="24" s="1"/>
  <c r="O6" i="24" s="1"/>
  <c r="P6" i="24" s="1"/>
  <c r="Q6" i="24" s="1"/>
  <c r="R6" i="24" s="1"/>
  <c r="S6" i="24" s="1"/>
  <c r="T6" i="24" s="1"/>
  <c r="U6" i="24" s="1"/>
  <c r="V6" i="24" s="1"/>
  <c r="W6" i="24" s="1"/>
  <c r="X6" i="24" s="1"/>
  <c r="Y6" i="24" s="1"/>
  <c r="Z6" i="24" s="1"/>
  <c r="AA6" i="24" s="1"/>
  <c r="AB6" i="24" s="1"/>
  <c r="AC6" i="24" s="1"/>
  <c r="AD6" i="24" s="1"/>
  <c r="AE6" i="24" s="1"/>
  <c r="AF6" i="24" s="1"/>
  <c r="AG6" i="24" s="1"/>
  <c r="AH6" i="24" s="1"/>
  <c r="B6" i="24"/>
  <c r="AE22" i="23"/>
  <c r="AD22" i="23"/>
  <c r="AD23" i="23" s="1"/>
  <c r="AD24" i="23" s="1"/>
  <c r="AC22" i="23"/>
  <c r="AA22" i="23"/>
  <c r="Z22" i="23"/>
  <c r="Z23" i="23" s="1"/>
  <c r="Z24" i="23" s="1"/>
  <c r="Y22" i="23"/>
  <c r="W22" i="23"/>
  <c r="V22" i="23"/>
  <c r="U22" i="23"/>
  <c r="S22" i="23"/>
  <c r="R22" i="23"/>
  <c r="Q22" i="23"/>
  <c r="O22" i="23"/>
  <c r="N22" i="23"/>
  <c r="M22" i="23"/>
  <c r="K22" i="23"/>
  <c r="J22" i="23"/>
  <c r="I22" i="23"/>
  <c r="AF21" i="23"/>
  <c r="AD21" i="23"/>
  <c r="AB21" i="23"/>
  <c r="Z21" i="23"/>
  <c r="X21" i="23"/>
  <c r="V21" i="23"/>
  <c r="T21" i="23"/>
  <c r="R21" i="23"/>
  <c r="P21" i="23"/>
  <c r="N21" i="23"/>
  <c r="L21" i="23"/>
  <c r="J21" i="23"/>
  <c r="AF20" i="23"/>
  <c r="AD20" i="23"/>
  <c r="AB20" i="23"/>
  <c r="Z20" i="23"/>
  <c r="X20" i="23"/>
  <c r="V20" i="23"/>
  <c r="T20" i="23"/>
  <c r="R20" i="23"/>
  <c r="P20" i="23"/>
  <c r="N20" i="23"/>
  <c r="L20" i="23"/>
  <c r="J20" i="23"/>
  <c r="AF19" i="23"/>
  <c r="AD19" i="23"/>
  <c r="AB19" i="23"/>
  <c r="Z19" i="23"/>
  <c r="X19" i="23"/>
  <c r="V19" i="23"/>
  <c r="T19" i="23"/>
  <c r="R19" i="23"/>
  <c r="P19" i="23"/>
  <c r="N19" i="23"/>
  <c r="L19" i="23"/>
  <c r="J19" i="23"/>
  <c r="AF18" i="23"/>
  <c r="AF22" i="23" s="1"/>
  <c r="AD18" i="23"/>
  <c r="AB18" i="23"/>
  <c r="AB22" i="23" s="1"/>
  <c r="Z18" i="23"/>
  <c r="X18" i="23"/>
  <c r="X22" i="23" s="1"/>
  <c r="V18" i="23"/>
  <c r="T18" i="23"/>
  <c r="T22" i="23" s="1"/>
  <c r="R18" i="23"/>
  <c r="P18" i="23"/>
  <c r="P22" i="23" s="1"/>
  <c r="N18" i="23"/>
  <c r="L18" i="23"/>
  <c r="L22" i="23" s="1"/>
  <c r="J18" i="23"/>
  <c r="AF17" i="23"/>
  <c r="AF23" i="23" s="1"/>
  <c r="AF24" i="23" s="1"/>
  <c r="AD17" i="23"/>
  <c r="AA17" i="23"/>
  <c r="AA23" i="23" s="1"/>
  <c r="AA24" i="23" s="1"/>
  <c r="Z17" i="23"/>
  <c r="M17" i="23"/>
  <c r="M23" i="23" s="1"/>
  <c r="M24" i="23" s="1"/>
  <c r="L17" i="23"/>
  <c r="L23" i="23" s="1"/>
  <c r="L24" i="23" s="1"/>
  <c r="I17" i="23"/>
  <c r="I23" i="23" s="1"/>
  <c r="AG17" i="27" l="1"/>
  <c r="W15" i="26"/>
  <c r="AG17" i="26"/>
  <c r="AG17" i="24"/>
  <c r="K7" i="27"/>
  <c r="Q7" i="27"/>
  <c r="AB7" i="27"/>
  <c r="AB17" i="27" s="1"/>
  <c r="AB23" i="27" s="1"/>
  <c r="AB24" i="27" s="1"/>
  <c r="W7" i="27"/>
  <c r="S16" i="27"/>
  <c r="AH16" i="27" s="1"/>
  <c r="W16" i="27"/>
  <c r="U16" i="27"/>
  <c r="P10" i="27"/>
  <c r="N10" i="27"/>
  <c r="W11" i="27"/>
  <c r="U11" i="27"/>
  <c r="S11" i="27"/>
  <c r="AH11" i="27" s="1"/>
  <c r="U14" i="27"/>
  <c r="S14" i="27"/>
  <c r="Q14" i="27"/>
  <c r="Z23" i="27"/>
  <c r="Z24" i="27" s="1"/>
  <c r="AE9" i="27"/>
  <c r="AE17" i="27" s="1"/>
  <c r="AE23" i="27" s="1"/>
  <c r="AE24" i="27" s="1"/>
  <c r="AC9" i="27"/>
  <c r="AC17" i="27" s="1"/>
  <c r="AC23" i="27" s="1"/>
  <c r="AC24" i="27" s="1"/>
  <c r="K9" i="27"/>
  <c r="J9" i="27"/>
  <c r="R12" i="27"/>
  <c r="R17" i="27" s="1"/>
  <c r="R23" i="27" s="1"/>
  <c r="R24" i="27" s="1"/>
  <c r="P12" i="27"/>
  <c r="T12" i="27"/>
  <c r="T17" i="27" s="1"/>
  <c r="T23" i="27" s="1"/>
  <c r="T24" i="27" s="1"/>
  <c r="X12" i="27"/>
  <c r="X17" i="27" s="1"/>
  <c r="X23" i="27" s="1"/>
  <c r="X24" i="27" s="1"/>
  <c r="V12" i="27"/>
  <c r="V17" i="27" s="1"/>
  <c r="V23" i="27" s="1"/>
  <c r="V24" i="27" s="1"/>
  <c r="U15" i="27"/>
  <c r="S15" i="27"/>
  <c r="W15" i="27"/>
  <c r="Q15" i="27"/>
  <c r="P15" i="27"/>
  <c r="Y15" i="27"/>
  <c r="Y17" i="27" s="1"/>
  <c r="Y23" i="27" s="1"/>
  <c r="Y24" i="27" s="1"/>
  <c r="Q8" i="27"/>
  <c r="O13" i="27"/>
  <c r="S8" i="27"/>
  <c r="Q13" i="27"/>
  <c r="U8" i="27"/>
  <c r="S13" i="27"/>
  <c r="I23" i="27"/>
  <c r="K7" i="26"/>
  <c r="Q7" i="26"/>
  <c r="AB7" i="26"/>
  <c r="AB17" i="26" s="1"/>
  <c r="AB23" i="26" s="1"/>
  <c r="AB24" i="26" s="1"/>
  <c r="W7" i="26"/>
  <c r="AE9" i="26"/>
  <c r="AE17" i="26" s="1"/>
  <c r="AE23" i="26" s="1"/>
  <c r="AE24" i="26" s="1"/>
  <c r="AC9" i="26"/>
  <c r="AC17" i="26" s="1"/>
  <c r="AC23" i="26" s="1"/>
  <c r="AC24" i="26" s="1"/>
  <c r="K9" i="26"/>
  <c r="J9" i="26"/>
  <c r="R12" i="26"/>
  <c r="R17" i="26" s="1"/>
  <c r="R23" i="26" s="1"/>
  <c r="R24" i="26" s="1"/>
  <c r="P12" i="26"/>
  <c r="X12" i="26"/>
  <c r="X17" i="26" s="1"/>
  <c r="X23" i="26" s="1"/>
  <c r="X24" i="26" s="1"/>
  <c r="V12" i="26"/>
  <c r="V17" i="26" s="1"/>
  <c r="V23" i="26" s="1"/>
  <c r="V24" i="26" s="1"/>
  <c r="T12" i="26"/>
  <c r="T17" i="26" s="1"/>
  <c r="T23" i="26" s="1"/>
  <c r="T24" i="26" s="1"/>
  <c r="AH16" i="26"/>
  <c r="AF23" i="26"/>
  <c r="AF24" i="26" s="1"/>
  <c r="P10" i="26"/>
  <c r="N10" i="26"/>
  <c r="W11" i="26"/>
  <c r="U11" i="26"/>
  <c r="S11" i="26"/>
  <c r="U14" i="26"/>
  <c r="S14" i="26"/>
  <c r="Q14" i="26"/>
  <c r="Q8" i="26"/>
  <c r="AH8" i="26" s="1"/>
  <c r="O13" i="26"/>
  <c r="Y15" i="26"/>
  <c r="Y17" i="26" s="1"/>
  <c r="Y23" i="26" s="1"/>
  <c r="Y24" i="26" s="1"/>
  <c r="U16" i="26"/>
  <c r="S8" i="26"/>
  <c r="Q13" i="26"/>
  <c r="U8" i="26"/>
  <c r="S13" i="26"/>
  <c r="P15" i="26"/>
  <c r="AH15" i="26" s="1"/>
  <c r="Q15" i="26"/>
  <c r="S15" i="26"/>
  <c r="I23" i="26"/>
  <c r="AD23" i="24"/>
  <c r="AD24" i="24" s="1"/>
  <c r="U13" i="24"/>
  <c r="Q13" i="24"/>
  <c r="S13" i="24"/>
  <c r="O13" i="24"/>
  <c r="S16" i="24"/>
  <c r="W16" i="24"/>
  <c r="U16" i="24"/>
  <c r="U14" i="24"/>
  <c r="S14" i="24"/>
  <c r="Q14" i="24"/>
  <c r="K7" i="24"/>
  <c r="AB7" i="24"/>
  <c r="AB17" i="24" s="1"/>
  <c r="AB23" i="24" s="1"/>
  <c r="AB24" i="24" s="1"/>
  <c r="W7" i="24"/>
  <c r="Q7" i="24"/>
  <c r="W11" i="24"/>
  <c r="U11" i="24"/>
  <c r="S11" i="24"/>
  <c r="S8" i="24"/>
  <c r="W8" i="24"/>
  <c r="U8" i="24"/>
  <c r="Q8" i="24"/>
  <c r="AE9" i="24"/>
  <c r="AE17" i="24" s="1"/>
  <c r="AE23" i="24" s="1"/>
  <c r="AE24" i="24" s="1"/>
  <c r="AC9" i="24"/>
  <c r="AC17" i="24" s="1"/>
  <c r="AC23" i="24" s="1"/>
  <c r="AC24" i="24" s="1"/>
  <c r="K9" i="24"/>
  <c r="J9" i="24"/>
  <c r="P10" i="24"/>
  <c r="N10" i="24"/>
  <c r="U15" i="24"/>
  <c r="S15" i="24"/>
  <c r="Q15" i="24"/>
  <c r="P15" i="24"/>
  <c r="Y15" i="24"/>
  <c r="Y17" i="24" s="1"/>
  <c r="Y23" i="24" s="1"/>
  <c r="Y24" i="24" s="1"/>
  <c r="W15" i="24"/>
  <c r="R12" i="24"/>
  <c r="R17" i="24" s="1"/>
  <c r="R23" i="24" s="1"/>
  <c r="R24" i="24" s="1"/>
  <c r="P12" i="24"/>
  <c r="T12" i="24"/>
  <c r="T17" i="24" s="1"/>
  <c r="T23" i="24" s="1"/>
  <c r="T24" i="24" s="1"/>
  <c r="X12" i="24"/>
  <c r="X17" i="24" s="1"/>
  <c r="X23" i="24" s="1"/>
  <c r="X24" i="24" s="1"/>
  <c r="V12" i="24"/>
  <c r="V17" i="24" s="1"/>
  <c r="V23" i="24" s="1"/>
  <c r="V24" i="24" s="1"/>
  <c r="I23" i="24"/>
  <c r="I24" i="23"/>
  <c r="C6" i="23"/>
  <c r="D6" i="23" s="1"/>
  <c r="E6" i="23" s="1"/>
  <c r="F6" i="23" s="1"/>
  <c r="G6" i="23" s="1"/>
  <c r="H6" i="23" s="1"/>
  <c r="I6" i="23" s="1"/>
  <c r="J6" i="23" s="1"/>
  <c r="K6" i="23" s="1"/>
  <c r="L6" i="23" s="1"/>
  <c r="M6" i="23" s="1"/>
  <c r="N6" i="23" s="1"/>
  <c r="O6" i="23" s="1"/>
  <c r="P6" i="23" s="1"/>
  <c r="Q6" i="23" s="1"/>
  <c r="R6" i="23" s="1"/>
  <c r="S6" i="23" s="1"/>
  <c r="T6" i="23" s="1"/>
  <c r="U6" i="23" s="1"/>
  <c r="V6" i="23" s="1"/>
  <c r="W6" i="23" s="1"/>
  <c r="X6" i="23" s="1"/>
  <c r="Y6" i="23" s="1"/>
  <c r="Z6" i="23" s="1"/>
  <c r="AA6" i="23" s="1"/>
  <c r="AB6" i="23" s="1"/>
  <c r="AC6" i="23" s="1"/>
  <c r="AD6" i="23" s="1"/>
  <c r="AE6" i="23" s="1"/>
  <c r="AF6" i="23" s="1"/>
  <c r="AG6" i="23" s="1"/>
  <c r="AH6" i="23" s="1"/>
  <c r="B6" i="23"/>
  <c r="AG16" i="23"/>
  <c r="AG15" i="23"/>
  <c r="AG14" i="23"/>
  <c r="AG13" i="23"/>
  <c r="AG12" i="23"/>
  <c r="AG11" i="23"/>
  <c r="AG10" i="23"/>
  <c r="AG9" i="23"/>
  <c r="AG8" i="23"/>
  <c r="AG7" i="23"/>
  <c r="A9" i="23"/>
  <c r="A10" i="23" s="1"/>
  <c r="A11" i="23" s="1"/>
  <c r="A12" i="23" s="1"/>
  <c r="A13" i="23" s="1"/>
  <c r="A14" i="23" s="1"/>
  <c r="A15" i="23" s="1"/>
  <c r="A16" i="23" s="1"/>
  <c r="A17" i="23" s="1"/>
  <c r="A18" i="23" s="1"/>
  <c r="A19" i="23" s="1"/>
  <c r="A20" i="23" s="1"/>
  <c r="A21" i="23" s="1"/>
  <c r="A22" i="23" s="1"/>
  <c r="A23" i="23" s="1"/>
  <c r="A24" i="23" s="1"/>
  <c r="A8" i="23"/>
  <c r="U17" i="27" l="1"/>
  <c r="U23" i="27" s="1"/>
  <c r="U24" i="27" s="1"/>
  <c r="AH14" i="27"/>
  <c r="P17" i="27"/>
  <c r="P23" i="27" s="1"/>
  <c r="P24" i="27" s="1"/>
  <c r="AH8" i="27"/>
  <c r="P17" i="24"/>
  <c r="P23" i="24" s="1"/>
  <c r="P24" i="24" s="1"/>
  <c r="AH14" i="24"/>
  <c r="U17" i="24"/>
  <c r="U23" i="24" s="1"/>
  <c r="U24" i="24" s="1"/>
  <c r="AH11" i="24"/>
  <c r="AH10" i="27"/>
  <c r="N17" i="27"/>
  <c r="N23" i="27" s="1"/>
  <c r="N24" i="27" s="1"/>
  <c r="I24" i="27"/>
  <c r="AH15" i="27"/>
  <c r="AH12" i="27"/>
  <c r="J17" i="27"/>
  <c r="AH9" i="27"/>
  <c r="W17" i="27"/>
  <c r="W23" i="27" s="1"/>
  <c r="W24" i="27" s="1"/>
  <c r="AH7" i="27"/>
  <c r="K17" i="27"/>
  <c r="K23" i="27" s="1"/>
  <c r="K24" i="27" s="1"/>
  <c r="S17" i="27"/>
  <c r="S23" i="27" s="1"/>
  <c r="S24" i="27" s="1"/>
  <c r="AH13" i="27"/>
  <c r="O17" i="27"/>
  <c r="O23" i="27" s="1"/>
  <c r="O24" i="27" s="1"/>
  <c r="Q17" i="27"/>
  <c r="Q23" i="27" s="1"/>
  <c r="Q24" i="27" s="1"/>
  <c r="P17" i="26"/>
  <c r="P23" i="26" s="1"/>
  <c r="P24" i="26" s="1"/>
  <c r="AH7" i="26"/>
  <c r="K17" i="26"/>
  <c r="K23" i="26" s="1"/>
  <c r="K24" i="26" s="1"/>
  <c r="AH14" i="26"/>
  <c r="J17" i="26"/>
  <c r="AH9" i="26"/>
  <c r="U17" i="26"/>
  <c r="U23" i="26" s="1"/>
  <c r="U24" i="26" s="1"/>
  <c r="S17" i="26"/>
  <c r="S23" i="26" s="1"/>
  <c r="S24" i="26" s="1"/>
  <c r="AH11" i="26"/>
  <c r="I24" i="26"/>
  <c r="W17" i="26"/>
  <c r="W23" i="26" s="1"/>
  <c r="W24" i="26" s="1"/>
  <c r="AH13" i="26"/>
  <c r="O17" i="26"/>
  <c r="O23" i="26" s="1"/>
  <c r="O24" i="26" s="1"/>
  <c r="N17" i="26"/>
  <c r="N23" i="26" s="1"/>
  <c r="N24" i="26" s="1"/>
  <c r="AH10" i="26"/>
  <c r="AH12" i="26"/>
  <c r="Q17" i="26"/>
  <c r="Q23" i="26" s="1"/>
  <c r="Q24" i="26" s="1"/>
  <c r="Q17" i="24"/>
  <c r="Q23" i="24" s="1"/>
  <c r="Q24" i="24" s="1"/>
  <c r="AH8" i="24"/>
  <c r="W17" i="24"/>
  <c r="W23" i="24" s="1"/>
  <c r="W24" i="24" s="1"/>
  <c r="AH16" i="24"/>
  <c r="AH12" i="24"/>
  <c r="N17" i="24"/>
  <c r="N23" i="24" s="1"/>
  <c r="N24" i="24" s="1"/>
  <c r="AH10" i="24"/>
  <c r="K17" i="24"/>
  <c r="K23" i="24" s="1"/>
  <c r="K24" i="24" s="1"/>
  <c r="AH7" i="24"/>
  <c r="AH13" i="24"/>
  <c r="O17" i="24"/>
  <c r="O23" i="24" s="1"/>
  <c r="O24" i="24" s="1"/>
  <c r="S17" i="24"/>
  <c r="S23" i="24" s="1"/>
  <c r="S24" i="24" s="1"/>
  <c r="J17" i="24"/>
  <c r="AH9" i="24"/>
  <c r="I24" i="24"/>
  <c r="AH15" i="24"/>
  <c r="AG17" i="23"/>
  <c r="J23" i="27" l="1"/>
  <c r="AH17" i="27"/>
  <c r="J23" i="26"/>
  <c r="AH17" i="26"/>
  <c r="J23" i="24"/>
  <c r="AH17" i="24"/>
  <c r="D16" i="23"/>
  <c r="E16" i="23" s="1"/>
  <c r="G16" i="23" s="1"/>
  <c r="D15" i="23"/>
  <c r="E15" i="23" s="1"/>
  <c r="G15" i="23" s="1"/>
  <c r="D14" i="23"/>
  <c r="E14" i="23" s="1"/>
  <c r="G14" i="23" s="1"/>
  <c r="D13" i="23"/>
  <c r="E13" i="23" s="1"/>
  <c r="G13" i="23" s="1"/>
  <c r="D12" i="23"/>
  <c r="E12" i="23" s="1"/>
  <c r="G12" i="23" s="1"/>
  <c r="D11" i="23"/>
  <c r="E11" i="23" s="1"/>
  <c r="G11" i="23" s="1"/>
  <c r="D10" i="23"/>
  <c r="E10" i="23" s="1"/>
  <c r="G10" i="23" s="1"/>
  <c r="D9" i="23"/>
  <c r="E9" i="23" s="1"/>
  <c r="G9" i="23" s="1"/>
  <c r="D8" i="23"/>
  <c r="E8" i="23" s="1"/>
  <c r="G8" i="23" s="1"/>
  <c r="D7" i="23"/>
  <c r="E7" i="23" s="1"/>
  <c r="G7" i="23" s="1"/>
  <c r="J24" i="27" l="1"/>
  <c r="AH23" i="27"/>
  <c r="J24" i="26"/>
  <c r="AH23" i="26"/>
  <c r="J24" i="24"/>
  <c r="AH23" i="24"/>
  <c r="U16" i="23"/>
  <c r="S16" i="23"/>
  <c r="W16" i="23"/>
  <c r="W15" i="23"/>
  <c r="S15" i="23"/>
  <c r="Q15" i="23"/>
  <c r="Y15" i="23"/>
  <c r="Y17" i="23" s="1"/>
  <c r="Y23" i="23" s="1"/>
  <c r="Y24" i="23" s="1"/>
  <c r="U15" i="23"/>
  <c r="P15" i="23"/>
  <c r="U14" i="23"/>
  <c r="Q14" i="23"/>
  <c r="S14" i="23"/>
  <c r="Q13" i="23"/>
  <c r="U13" i="23"/>
  <c r="S13" i="23"/>
  <c r="O13" i="23"/>
  <c r="O17" i="23" s="1"/>
  <c r="O23" i="23" s="1"/>
  <c r="O24" i="23" s="1"/>
  <c r="X12" i="23"/>
  <c r="X17" i="23" s="1"/>
  <c r="X23" i="23" s="1"/>
  <c r="X24" i="23" s="1"/>
  <c r="T12" i="23"/>
  <c r="T17" i="23" s="1"/>
  <c r="T23" i="23" s="1"/>
  <c r="T24" i="23" s="1"/>
  <c r="R12" i="23"/>
  <c r="R17" i="23" s="1"/>
  <c r="R23" i="23" s="1"/>
  <c r="R24" i="23" s="1"/>
  <c r="V12" i="23"/>
  <c r="V17" i="23" s="1"/>
  <c r="V23" i="23" s="1"/>
  <c r="V24" i="23" s="1"/>
  <c r="P12" i="23"/>
  <c r="U11" i="23"/>
  <c r="W11" i="23"/>
  <c r="S11" i="23"/>
  <c r="N10" i="23"/>
  <c r="N17" i="23" s="1"/>
  <c r="N23" i="23" s="1"/>
  <c r="N24" i="23" s="1"/>
  <c r="P10" i="23"/>
  <c r="AC9" i="23"/>
  <c r="AC17" i="23" s="1"/>
  <c r="AC23" i="23" s="1"/>
  <c r="AC24" i="23" s="1"/>
  <c r="K9" i="23"/>
  <c r="AE9" i="23"/>
  <c r="AE17" i="23" s="1"/>
  <c r="AE23" i="23" s="1"/>
  <c r="AE24" i="23" s="1"/>
  <c r="J9" i="23"/>
  <c r="J17" i="23" s="1"/>
  <c r="J23" i="23" s="1"/>
  <c r="J24" i="23" s="1"/>
  <c r="S8" i="23"/>
  <c r="U8" i="23"/>
  <c r="Q8" i="23"/>
  <c r="W8" i="23"/>
  <c r="W7" i="23"/>
  <c r="Q7" i="23"/>
  <c r="K7" i="23"/>
  <c r="K17" i="23" s="1"/>
  <c r="AB7" i="23"/>
  <c r="AB17" i="23" s="1"/>
  <c r="AB23" i="23" s="1"/>
  <c r="AB24" i="23" s="1"/>
  <c r="P17" i="23" l="1"/>
  <c r="P23" i="23" s="1"/>
  <c r="P24" i="23" s="1"/>
  <c r="W17" i="23"/>
  <c r="W23" i="23" s="1"/>
  <c r="W24" i="23" s="1"/>
  <c r="S17" i="23"/>
  <c r="S23" i="23" s="1"/>
  <c r="S24" i="23" s="1"/>
  <c r="U17" i="23"/>
  <c r="U23" i="23" s="1"/>
  <c r="U24" i="23" s="1"/>
  <c r="AH11" i="23"/>
  <c r="Q17" i="23"/>
  <c r="Q23" i="23" s="1"/>
  <c r="Q24" i="23" s="1"/>
  <c r="K23" i="23"/>
  <c r="AH16" i="23"/>
  <c r="AH15" i="23"/>
  <c r="AH14" i="23"/>
  <c r="AH13" i="23"/>
  <c r="AH12" i="23"/>
  <c r="AH10" i="23"/>
  <c r="AH9" i="23"/>
  <c r="AH8" i="23"/>
  <c r="AH7" i="23"/>
  <c r="AH17" i="23" l="1"/>
  <c r="K24" i="23"/>
  <c r="AH23" i="23"/>
</calcChain>
</file>

<file path=xl/sharedStrings.xml><?xml version="1.0" encoding="utf-8"?>
<sst xmlns="http://schemas.openxmlformats.org/spreadsheetml/2006/main" count="272" uniqueCount="50">
  <si>
    <t>აგროვადების მიხედვით დადგენილი მორწყვის ნორმები, ჯერადობა და ვადები კულტურების მიხედვით</t>
  </si>
  <si>
    <t>№</t>
  </si>
  <si>
    <t>კულტურა</t>
  </si>
  <si>
    <r>
      <t>მ</t>
    </r>
    <r>
      <rPr>
        <b/>
        <vertAlign val="superscript"/>
        <sz val="11"/>
        <color theme="1"/>
        <rFont val="Sylfaen"/>
        <family val="1"/>
      </rPr>
      <t>3</t>
    </r>
    <r>
      <rPr>
        <b/>
        <sz val="11"/>
        <color theme="1"/>
        <rFont val="Sylfaen"/>
        <family val="1"/>
      </rPr>
      <t>/ჰა</t>
    </r>
  </si>
  <si>
    <t>მარტი
III</t>
  </si>
  <si>
    <t>აპრილი IV</t>
  </si>
  <si>
    <t>მაისი 
V</t>
  </si>
  <si>
    <t>ივნისი 
VI</t>
  </si>
  <si>
    <t>აგვისტო VIII</t>
  </si>
  <si>
    <t>სექტემბერი IX</t>
  </si>
  <si>
    <t>ოქტომბერი X</t>
  </si>
  <si>
    <t>დეკემბერი XII</t>
  </si>
  <si>
    <t>1-15</t>
  </si>
  <si>
    <t>16-31</t>
  </si>
  <si>
    <t>16-30</t>
  </si>
  <si>
    <t>ვენახი</t>
  </si>
  <si>
    <t>ბაღი</t>
  </si>
  <si>
    <t>საშემოდგომო თავთავიანი</t>
  </si>
  <si>
    <t>საგაზაფულო თავთავიანი</t>
  </si>
  <si>
    <t>სიმინდი</t>
  </si>
  <si>
    <t>მრავალწლიანი ბალახები</t>
  </si>
  <si>
    <t>კარტოფილი</t>
  </si>
  <si>
    <t>მზესუმზირა</t>
  </si>
  <si>
    <t xml:space="preserve"> ბოსტნები</t>
  </si>
  <si>
    <t>ბაღჩა</t>
  </si>
  <si>
    <r>
      <rPr>
        <b/>
        <sz val="12"/>
        <color theme="1"/>
        <rFont val="Sylfaen"/>
        <family val="1"/>
      </rPr>
      <t>III  ზონა</t>
    </r>
    <r>
      <rPr>
        <sz val="12"/>
        <color theme="1"/>
        <rFont val="Sylfaen"/>
        <family val="1"/>
      </rPr>
      <t>, ქვეზონა-მარნეული,ფართობები რომლებიც ირწყვება ზემო სამგორის სარწყავი სისტემის ქვედა მაგიტრ.არხით და გარდაბნის სარწყავო სისტემით.</t>
    </r>
  </si>
  <si>
    <t>q 
(ლ/წმ) 1 ჰა-ზე</t>
  </si>
  <si>
    <t>q 15
(ლ/წმ) 1 ჰა-ზე</t>
  </si>
  <si>
    <t>F
საერთო ფართობი (ჰა)</t>
  </si>
  <si>
    <t>Q ხარჯი
(ლ/წმ)</t>
  </si>
  <si>
    <r>
      <t xml:space="preserve">წყლის ნეტო </t>
    </r>
    <r>
      <rPr>
        <b/>
        <sz val="12"/>
        <color theme="1"/>
        <rFont val="Sylfaen"/>
        <family val="1"/>
      </rPr>
      <t xml:space="preserve">W </t>
    </r>
    <r>
      <rPr>
        <b/>
        <sz val="11"/>
        <color theme="1"/>
        <rFont val="Sylfaen"/>
        <family val="1"/>
      </rPr>
      <t xml:space="preserve"> მოცულობა</t>
    </r>
  </si>
  <si>
    <t>ფართობის მ.ქ.კ</t>
  </si>
  <si>
    <t>სარწყავი ქსელის მ.ქ.კ.</t>
  </si>
  <si>
    <t>გამანაწილებლის მ.ქ.კ</t>
  </si>
  <si>
    <t>დროის გამოყენების კოეფიციენტი</t>
  </si>
  <si>
    <t>საშუალო მ.ქ.კ</t>
  </si>
  <si>
    <r>
      <t xml:space="preserve">წყლის ბრუტო </t>
    </r>
    <r>
      <rPr>
        <b/>
        <sz val="12"/>
        <color theme="1"/>
        <rFont val="Sylfaen"/>
        <family val="1"/>
      </rPr>
      <t xml:space="preserve">W </t>
    </r>
    <r>
      <rPr>
        <b/>
        <sz val="11"/>
        <color theme="1"/>
        <rFont val="Sylfaen"/>
        <family val="1"/>
      </rPr>
      <t xml:space="preserve"> მოცულობა</t>
    </r>
  </si>
  <si>
    <t>წყლის ყოველდღიური ხარჯი  Q მ³/წმ</t>
  </si>
  <si>
    <t>მორწყვის ჯერადობა n</t>
  </si>
  <si>
    <t>თებერვალი II</t>
  </si>
  <si>
    <t>იანვარი I</t>
  </si>
  <si>
    <t>ნოემბერი  XI</t>
  </si>
  <si>
    <t>ივლისი          VII</t>
  </si>
  <si>
    <t>ჯამი</t>
  </si>
  <si>
    <t>ჰექტარ რწყვა</t>
  </si>
  <si>
    <t>წყლის მოცულობა</t>
  </si>
  <si>
    <t>მაშავერა (იმირასანის ს.ს.)</t>
  </si>
  <si>
    <t>მაშავერა (კაზრეთის ს.ს.)</t>
  </si>
  <si>
    <t>მაშავერა (დმანისი-განთიადის ს.ს.)</t>
  </si>
  <si>
    <t>მაშავერა (ზედა არხის ს.ს.)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</si>
</sst>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Sylfaen"/>
      <family val="1"/>
    </font>
    <font>
      <b/>
      <sz val="11"/>
      <color theme="1"/>
      <name val="Sylfaen"/>
      <family val="1"/>
    </font>
    <font>
      <b/>
      <sz val="12"/>
      <color theme="1"/>
      <name val="Sylfaen"/>
      <family val="1"/>
    </font>
    <font>
      <sz val="12"/>
      <color theme="1"/>
      <name val="Sylfaen"/>
      <family val="1"/>
    </font>
    <font>
      <b/>
      <vertAlign val="superscript"/>
      <sz val="11"/>
      <color theme="1"/>
      <name val="Sylfaen"/>
      <family val="1"/>
    </font>
    <font>
      <sz val="10"/>
      <color theme="1"/>
      <name val="Sylfaen"/>
      <family val="1"/>
    </font>
    <font>
      <sz val="11"/>
      <name val="Sylfaen"/>
      <family val="1"/>
    </font>
    <font>
      <b/>
      <sz val="14"/>
      <color theme="1"/>
      <name val="Sylfae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1" fillId="5" borderId="17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  <xf numFmtId="0" fontId="1" fillId="2" borderId="22" xfId="0" applyFont="1" applyFill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2" fontId="3" fillId="0" borderId="23" xfId="0" applyNumberFormat="1" applyFont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3" borderId="7" xfId="0" applyNumberFormat="1" applyFont="1" applyFill="1" applyBorder="1" applyAlignment="1">
      <alignment horizontal="center" vertical="center"/>
    </xf>
    <xf numFmtId="49" fontId="2" fillId="3" borderId="8" xfId="0" applyNumberFormat="1" applyFont="1" applyFill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49" fontId="2" fillId="3" borderId="20" xfId="0" applyNumberFormat="1" applyFont="1" applyFill="1" applyBorder="1" applyAlignment="1">
      <alignment horizontal="center" vertical="center"/>
    </xf>
    <xf numFmtId="0" fontId="2" fillId="0" borderId="22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0" fontId="7" fillId="5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5" borderId="12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164" fontId="2" fillId="0" borderId="10" xfId="0" applyNumberFormat="1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2" fontId="3" fillId="0" borderId="28" xfId="0" applyNumberFormat="1" applyFont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7" fillId="5" borderId="9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2" fillId="0" borderId="28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1" fillId="0" borderId="31" xfId="0" applyFont="1" applyFill="1" applyBorder="1" applyAlignment="1">
      <alignment horizontal="center" vertical="center"/>
    </xf>
    <xf numFmtId="0" fontId="1" fillId="5" borderId="29" xfId="0" applyFont="1" applyFill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 wrapText="1"/>
    </xf>
    <xf numFmtId="164" fontId="1" fillId="0" borderId="12" xfId="0" applyNumberFormat="1" applyFont="1" applyBorder="1" applyAlignment="1">
      <alignment horizontal="center" vertical="center"/>
    </xf>
    <xf numFmtId="164" fontId="1" fillId="0" borderId="2" xfId="0" applyNumberFormat="1" applyFont="1" applyBorder="1" applyAlignment="1">
      <alignment horizontal="center" vertical="center"/>
    </xf>
    <xf numFmtId="164" fontId="1" fillId="0" borderId="10" xfId="0" applyNumberFormat="1" applyFont="1" applyBorder="1" applyAlignment="1">
      <alignment horizontal="center" vertical="center"/>
    </xf>
    <xf numFmtId="164" fontId="3" fillId="0" borderId="6" xfId="0" applyNumberFormat="1" applyFont="1" applyBorder="1" applyAlignment="1">
      <alignment horizontal="center" vertical="center"/>
    </xf>
    <xf numFmtId="164" fontId="3" fillId="0" borderId="5" xfId="0" applyNumberFormat="1" applyFont="1" applyBorder="1" applyAlignment="1">
      <alignment horizontal="center" vertical="center"/>
    </xf>
    <xf numFmtId="164" fontId="1" fillId="0" borderId="11" xfId="0" applyNumberFormat="1" applyFont="1" applyBorder="1" applyAlignment="1">
      <alignment horizontal="center" vertical="center"/>
    </xf>
    <xf numFmtId="164" fontId="1" fillId="0" borderId="9" xfId="0" applyNumberFormat="1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2" fontId="4" fillId="0" borderId="2" xfId="0" applyNumberFormat="1" applyFont="1" applyBorder="1" applyAlignment="1">
      <alignment horizontal="center" vertical="center"/>
    </xf>
    <xf numFmtId="164" fontId="2" fillId="0" borderId="9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8" fillId="0" borderId="29" xfId="0" applyFont="1" applyFill="1" applyBorder="1" applyAlignment="1">
      <alignment horizontal="center" vertical="center"/>
    </xf>
    <xf numFmtId="0" fontId="8" fillId="0" borderId="31" xfId="0" applyFont="1" applyFill="1" applyBorder="1" applyAlignment="1">
      <alignment horizontal="center" vertical="center"/>
    </xf>
    <xf numFmtId="0" fontId="8" fillId="0" borderId="30" xfId="0" applyFont="1" applyFill="1" applyBorder="1" applyAlignment="1">
      <alignment horizontal="center" vertical="center"/>
    </xf>
    <xf numFmtId="0" fontId="4" fillId="0" borderId="17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59E925-BC13-4DBE-BD6F-1CF0528E2915}">
  <sheetPr>
    <tabColor rgb="FF00B050"/>
  </sheetPr>
  <dimension ref="A1:AH24"/>
  <sheetViews>
    <sheetView tabSelected="1" view="pageBreakPreview" zoomScale="80" zoomScaleNormal="90" zoomScaleSheetLayoutView="80" workbookViewId="0">
      <selection activeCell="L10" sqref="L10"/>
    </sheetView>
  </sheetViews>
  <sheetFormatPr defaultColWidth="8.85546875" defaultRowHeight="15" x14ac:dyDescent="0.25"/>
  <cols>
    <col min="1" max="1" width="3.85546875" style="1" customWidth="1"/>
    <col min="2" max="2" width="31.140625" style="1" customWidth="1"/>
    <col min="3" max="3" width="8.85546875" style="1" customWidth="1"/>
    <col min="4" max="4" width="11.85546875" style="1" customWidth="1"/>
    <col min="5" max="5" width="10.85546875" style="1" customWidth="1"/>
    <col min="6" max="6" width="9.7109375" style="1" customWidth="1"/>
    <col min="7" max="7" width="12" style="1" customWidth="1"/>
    <col min="8" max="8" width="14.28515625" style="1" customWidth="1"/>
    <col min="9" max="10" width="7.140625" style="1" customWidth="1"/>
    <col min="11" max="11" width="12.5703125" style="1" customWidth="1"/>
    <col min="12" max="13" width="7.140625" style="1" customWidth="1"/>
    <col min="14" max="14" width="8.42578125" style="1" customWidth="1"/>
    <col min="15" max="25" width="13.42578125" style="1" customWidth="1"/>
    <col min="26" max="27" width="7.140625" style="1" customWidth="1"/>
    <col min="28" max="28" width="11.85546875" style="1" customWidth="1"/>
    <col min="29" max="32" width="7.140625" style="1" customWidth="1"/>
    <col min="33" max="33" width="11.28515625" style="2" customWidth="1"/>
    <col min="34" max="34" width="14" style="2" customWidth="1"/>
    <col min="35" max="16384" width="8.85546875" style="1"/>
  </cols>
  <sheetData>
    <row r="1" spans="1:34" ht="22.5" customHeight="1" x14ac:dyDescent="0.25">
      <c r="A1" s="72" t="s">
        <v>49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  <c r="AD1" s="73"/>
      <c r="AE1" s="73"/>
      <c r="AF1" s="73"/>
      <c r="AG1" s="73"/>
      <c r="AH1" s="74"/>
    </row>
    <row r="2" spans="1:34" ht="22.5" customHeight="1" x14ac:dyDescent="0.25">
      <c r="A2" s="75" t="s">
        <v>0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  <c r="Y2" s="76"/>
      <c r="Z2" s="76"/>
      <c r="AA2" s="76"/>
      <c r="AB2" s="76"/>
      <c r="AC2" s="76"/>
      <c r="AD2" s="76"/>
      <c r="AE2" s="76"/>
      <c r="AF2" s="76"/>
      <c r="AG2" s="76"/>
      <c r="AH2" s="77"/>
    </row>
    <row r="3" spans="1:34" ht="22.5" customHeight="1" thickBot="1" x14ac:dyDescent="0.3">
      <c r="A3" s="78" t="s">
        <v>25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79"/>
      <c r="Y3" s="79"/>
      <c r="Z3" s="79"/>
      <c r="AA3" s="79"/>
      <c r="AB3" s="79"/>
      <c r="AC3" s="79"/>
      <c r="AD3" s="79"/>
      <c r="AE3" s="79"/>
      <c r="AF3" s="79"/>
      <c r="AG3" s="79"/>
      <c r="AH3" s="80"/>
    </row>
    <row r="4" spans="1:34" ht="52.5" customHeight="1" thickBot="1" x14ac:dyDescent="0.3">
      <c r="A4" s="85" t="s">
        <v>1</v>
      </c>
      <c r="B4" s="87" t="s">
        <v>2</v>
      </c>
      <c r="C4" s="87" t="s">
        <v>3</v>
      </c>
      <c r="D4" s="89" t="s">
        <v>26</v>
      </c>
      <c r="E4" s="89" t="s">
        <v>27</v>
      </c>
      <c r="F4" s="89" t="s">
        <v>28</v>
      </c>
      <c r="G4" s="89" t="s">
        <v>29</v>
      </c>
      <c r="H4" s="89" t="s">
        <v>38</v>
      </c>
      <c r="I4" s="81" t="s">
        <v>40</v>
      </c>
      <c r="J4" s="82"/>
      <c r="K4" s="81" t="s">
        <v>39</v>
      </c>
      <c r="L4" s="91"/>
      <c r="M4" s="83" t="s">
        <v>4</v>
      </c>
      <c r="N4" s="84"/>
      <c r="O4" s="83" t="s">
        <v>5</v>
      </c>
      <c r="P4" s="84"/>
      <c r="Q4" s="83" t="s">
        <v>6</v>
      </c>
      <c r="R4" s="84"/>
      <c r="S4" s="83" t="s">
        <v>7</v>
      </c>
      <c r="T4" s="84"/>
      <c r="U4" s="83" t="s">
        <v>42</v>
      </c>
      <c r="V4" s="84"/>
      <c r="W4" s="83" t="s">
        <v>8</v>
      </c>
      <c r="X4" s="84"/>
      <c r="Y4" s="83" t="s">
        <v>9</v>
      </c>
      <c r="Z4" s="84"/>
      <c r="AA4" s="83" t="s">
        <v>10</v>
      </c>
      <c r="AB4" s="84"/>
      <c r="AC4" s="83" t="s">
        <v>41</v>
      </c>
      <c r="AD4" s="84"/>
      <c r="AE4" s="83" t="s">
        <v>11</v>
      </c>
      <c r="AF4" s="84"/>
      <c r="AG4" s="70" t="s">
        <v>43</v>
      </c>
      <c r="AH4" s="71"/>
    </row>
    <row r="5" spans="1:34" ht="33" customHeight="1" thickBot="1" x14ac:dyDescent="0.3">
      <c r="A5" s="86"/>
      <c r="B5" s="88"/>
      <c r="C5" s="88"/>
      <c r="D5" s="88"/>
      <c r="E5" s="88"/>
      <c r="F5" s="90"/>
      <c r="G5" s="88"/>
      <c r="H5" s="90"/>
      <c r="I5" s="27" t="s">
        <v>12</v>
      </c>
      <c r="J5" s="28" t="s">
        <v>13</v>
      </c>
      <c r="K5" s="27" t="s">
        <v>12</v>
      </c>
      <c r="L5" s="29" t="s">
        <v>13</v>
      </c>
      <c r="M5" s="27" t="s">
        <v>12</v>
      </c>
      <c r="N5" s="28" t="s">
        <v>13</v>
      </c>
      <c r="O5" s="27" t="s">
        <v>12</v>
      </c>
      <c r="P5" s="28" t="s">
        <v>14</v>
      </c>
      <c r="Q5" s="27" t="s">
        <v>12</v>
      </c>
      <c r="R5" s="31" t="s">
        <v>13</v>
      </c>
      <c r="S5" s="27" t="s">
        <v>12</v>
      </c>
      <c r="T5" s="28" t="s">
        <v>14</v>
      </c>
      <c r="U5" s="27" t="s">
        <v>12</v>
      </c>
      <c r="V5" s="28" t="s">
        <v>13</v>
      </c>
      <c r="W5" s="27" t="s">
        <v>12</v>
      </c>
      <c r="X5" s="28" t="s">
        <v>13</v>
      </c>
      <c r="Y5" s="27" t="s">
        <v>12</v>
      </c>
      <c r="Z5" s="28" t="s">
        <v>14</v>
      </c>
      <c r="AA5" s="27" t="s">
        <v>12</v>
      </c>
      <c r="AB5" s="28" t="s">
        <v>13</v>
      </c>
      <c r="AC5" s="27" t="s">
        <v>12</v>
      </c>
      <c r="AD5" s="28" t="s">
        <v>14</v>
      </c>
      <c r="AE5" s="27" t="s">
        <v>12</v>
      </c>
      <c r="AF5" s="28" t="s">
        <v>13</v>
      </c>
      <c r="AG5" s="59" t="s">
        <v>44</v>
      </c>
      <c r="AH5" s="59" t="s">
        <v>45</v>
      </c>
    </row>
    <row r="6" spans="1:34" ht="15.75" thickBot="1" x14ac:dyDescent="0.3">
      <c r="A6" s="11">
        <v>1</v>
      </c>
      <c r="B6" s="11">
        <f>A6+1</f>
        <v>2</v>
      </c>
      <c r="C6" s="11">
        <f t="shared" ref="C6:AH6" si="0">B6+1</f>
        <v>3</v>
      </c>
      <c r="D6" s="11">
        <f t="shared" si="0"/>
        <v>4</v>
      </c>
      <c r="E6" s="11">
        <f t="shared" si="0"/>
        <v>5</v>
      </c>
      <c r="F6" s="11">
        <f t="shared" si="0"/>
        <v>6</v>
      </c>
      <c r="G6" s="11">
        <f t="shared" si="0"/>
        <v>7</v>
      </c>
      <c r="H6" s="11">
        <f t="shared" si="0"/>
        <v>8</v>
      </c>
      <c r="I6" s="11">
        <f t="shared" si="0"/>
        <v>9</v>
      </c>
      <c r="J6" s="11">
        <f t="shared" si="0"/>
        <v>10</v>
      </c>
      <c r="K6" s="11">
        <f t="shared" si="0"/>
        <v>11</v>
      </c>
      <c r="L6" s="11">
        <f t="shared" si="0"/>
        <v>12</v>
      </c>
      <c r="M6" s="11">
        <f t="shared" si="0"/>
        <v>13</v>
      </c>
      <c r="N6" s="11">
        <f t="shared" si="0"/>
        <v>14</v>
      </c>
      <c r="O6" s="11">
        <f t="shared" si="0"/>
        <v>15</v>
      </c>
      <c r="P6" s="11">
        <f t="shared" si="0"/>
        <v>16</v>
      </c>
      <c r="Q6" s="11">
        <f t="shared" si="0"/>
        <v>17</v>
      </c>
      <c r="R6" s="11">
        <f t="shared" si="0"/>
        <v>18</v>
      </c>
      <c r="S6" s="11">
        <f t="shared" si="0"/>
        <v>19</v>
      </c>
      <c r="T6" s="11">
        <f t="shared" si="0"/>
        <v>20</v>
      </c>
      <c r="U6" s="11">
        <f t="shared" si="0"/>
        <v>21</v>
      </c>
      <c r="V6" s="11">
        <f t="shared" si="0"/>
        <v>22</v>
      </c>
      <c r="W6" s="11">
        <f t="shared" si="0"/>
        <v>23</v>
      </c>
      <c r="X6" s="11">
        <f t="shared" si="0"/>
        <v>24</v>
      </c>
      <c r="Y6" s="11">
        <f t="shared" si="0"/>
        <v>25</v>
      </c>
      <c r="Z6" s="11">
        <f t="shared" si="0"/>
        <v>26</v>
      </c>
      <c r="AA6" s="11">
        <f t="shared" si="0"/>
        <v>27</v>
      </c>
      <c r="AB6" s="11">
        <f t="shared" si="0"/>
        <v>28</v>
      </c>
      <c r="AC6" s="11">
        <f t="shared" si="0"/>
        <v>29</v>
      </c>
      <c r="AD6" s="11">
        <f t="shared" si="0"/>
        <v>30</v>
      </c>
      <c r="AE6" s="11">
        <f t="shared" si="0"/>
        <v>31</v>
      </c>
      <c r="AF6" s="11">
        <f t="shared" si="0"/>
        <v>32</v>
      </c>
      <c r="AG6" s="11">
        <f t="shared" si="0"/>
        <v>33</v>
      </c>
      <c r="AH6" s="11">
        <f t="shared" si="0"/>
        <v>34</v>
      </c>
    </row>
    <row r="7" spans="1:34" ht="28.5" customHeight="1" x14ac:dyDescent="0.25">
      <c r="A7" s="43">
        <v>1</v>
      </c>
      <c r="B7" s="55" t="s">
        <v>15</v>
      </c>
      <c r="C7" s="34">
        <v>1235</v>
      </c>
      <c r="D7" s="34">
        <f>C7/86.4</f>
        <v>14.293981481481481</v>
      </c>
      <c r="E7" s="34">
        <f>D7/15</f>
        <v>0.95293209876543206</v>
      </c>
      <c r="F7" s="34">
        <v>102.88</v>
      </c>
      <c r="G7" s="34">
        <f>E7*F7</f>
        <v>98.037654320987642</v>
      </c>
      <c r="H7" s="34">
        <v>4</v>
      </c>
      <c r="I7" s="56"/>
      <c r="J7" s="35"/>
      <c r="K7" s="57">
        <f>G7*15*86.4</f>
        <v>127056.79999999999</v>
      </c>
      <c r="L7" s="35"/>
      <c r="M7" s="41"/>
      <c r="N7" s="36"/>
      <c r="O7" s="38"/>
      <c r="P7" s="36"/>
      <c r="Q7" s="37">
        <f>G7*15*86.4</f>
        <v>127056.79999999999</v>
      </c>
      <c r="R7" s="36"/>
      <c r="S7" s="38"/>
      <c r="T7" s="36"/>
      <c r="U7" s="38"/>
      <c r="V7" s="36"/>
      <c r="W7" s="37">
        <f>G7*15*86.4</f>
        <v>127056.79999999999</v>
      </c>
      <c r="X7" s="36"/>
      <c r="Y7" s="38"/>
      <c r="Z7" s="36"/>
      <c r="AA7" s="38"/>
      <c r="AB7" s="39">
        <f>G7*16*86.4</f>
        <v>135527.25333333333</v>
      </c>
      <c r="AC7" s="38"/>
      <c r="AD7" s="40"/>
      <c r="AE7" s="41"/>
      <c r="AF7" s="35"/>
      <c r="AG7" s="65">
        <f>F7*H7</f>
        <v>411.52</v>
      </c>
      <c r="AH7" s="60">
        <f>I7+J7+K7+L7+M7+N7+O7+P7+Q7+R7+S7+T7+U7+V7+W7+X7+Y7+Z7+AA7+AB7+AC7+AD7+AE7+AF7</f>
        <v>516697.65333333332</v>
      </c>
    </row>
    <row r="8" spans="1:34" ht="28.5" customHeight="1" x14ac:dyDescent="0.25">
      <c r="A8" s="30">
        <f>A7+1</f>
        <v>2</v>
      </c>
      <c r="B8" s="32" t="s">
        <v>16</v>
      </c>
      <c r="C8" s="22">
        <v>1235</v>
      </c>
      <c r="D8" s="22">
        <f t="shared" ref="D8:D16" si="1">C8/86.4</f>
        <v>14.293981481481481</v>
      </c>
      <c r="E8" s="22">
        <f t="shared" ref="E8:E16" si="2">D8/15</f>
        <v>0.95293209876543206</v>
      </c>
      <c r="F8" s="22">
        <v>154.38</v>
      </c>
      <c r="G8" s="22">
        <f t="shared" ref="G8:G16" si="3">E8*F8</f>
        <v>147.1136574074074</v>
      </c>
      <c r="H8" s="22">
        <v>4</v>
      </c>
      <c r="I8" s="21"/>
      <c r="J8" s="3"/>
      <c r="K8" s="18"/>
      <c r="L8" s="3"/>
      <c r="M8" s="12"/>
      <c r="N8" s="17"/>
      <c r="O8" s="16"/>
      <c r="P8" s="17"/>
      <c r="Q8" s="15">
        <f>G8*15*86.4</f>
        <v>190659.3</v>
      </c>
      <c r="R8" s="17"/>
      <c r="S8" s="15">
        <f>G8*15*86.4</f>
        <v>190659.3</v>
      </c>
      <c r="T8" s="17"/>
      <c r="U8" s="15">
        <f>G8*15*86.4</f>
        <v>190659.3</v>
      </c>
      <c r="V8" s="17"/>
      <c r="W8" s="15">
        <f>G8*15*86.4</f>
        <v>190659.3</v>
      </c>
      <c r="X8" s="17"/>
      <c r="Y8" s="16"/>
      <c r="Z8" s="17"/>
      <c r="AA8" s="16"/>
      <c r="AB8" s="17"/>
      <c r="AC8" s="16"/>
      <c r="AD8" s="13"/>
      <c r="AE8" s="12"/>
      <c r="AF8" s="3"/>
      <c r="AG8" s="19">
        <f>F8*H8</f>
        <v>617.52</v>
      </c>
      <c r="AH8" s="61">
        <f>I8+J8+K8+L8+M8+N8+O8+P8+Q8+R8+S8+T8+U8+V8+W8+X8+Y8+Z8+AA8+AB8+AC8+AD8+AE8+AF8</f>
        <v>762637.2</v>
      </c>
    </row>
    <row r="9" spans="1:34" ht="28.5" customHeight="1" x14ac:dyDescent="0.25">
      <c r="A9" s="30">
        <f t="shared" ref="A9:A24" si="4">A8+1</f>
        <v>3</v>
      </c>
      <c r="B9" s="32" t="s">
        <v>17</v>
      </c>
      <c r="C9" s="22">
        <v>1411</v>
      </c>
      <c r="D9" s="22">
        <f t="shared" si="1"/>
        <v>16.331018518518519</v>
      </c>
      <c r="E9" s="22">
        <f t="shared" si="2"/>
        <v>1.0887345679012346</v>
      </c>
      <c r="F9" s="22">
        <v>0</v>
      </c>
      <c r="G9" s="22">
        <f t="shared" si="3"/>
        <v>0</v>
      </c>
      <c r="H9" s="22">
        <v>4</v>
      </c>
      <c r="I9" s="21"/>
      <c r="J9" s="6">
        <f>G9*16*86.4</f>
        <v>0</v>
      </c>
      <c r="K9" s="20">
        <f>G9*15*86.4</f>
        <v>0</v>
      </c>
      <c r="L9" s="3"/>
      <c r="M9" s="12"/>
      <c r="N9" s="17"/>
      <c r="O9" s="16"/>
      <c r="P9" s="17"/>
      <c r="Q9" s="16"/>
      <c r="R9" s="17"/>
      <c r="S9" s="16"/>
      <c r="T9" s="17"/>
      <c r="U9" s="16"/>
      <c r="V9" s="17"/>
      <c r="W9" s="16"/>
      <c r="X9" s="17"/>
      <c r="Y9" s="16"/>
      <c r="Z9" s="17"/>
      <c r="AA9" s="16"/>
      <c r="AB9" s="17"/>
      <c r="AC9" s="15">
        <f>G9*15*86.4</f>
        <v>0</v>
      </c>
      <c r="AD9" s="13"/>
      <c r="AE9" s="15">
        <f>G9*15*86.4</f>
        <v>0</v>
      </c>
      <c r="AF9" s="3"/>
      <c r="AG9" s="19">
        <f t="shared" ref="AG9:AG15" si="5">F9*H9</f>
        <v>0</v>
      </c>
      <c r="AH9" s="61">
        <f t="shared" ref="AH9:AH16" si="6">I9+J9+K9+L9+M9+N9+O9+P9+Q9+R9+S9+T9+U9+V9+W9+X9+Y9+Z9+AA9+AB9+AC9+AD9+AE9+AF9</f>
        <v>0</v>
      </c>
    </row>
    <row r="10" spans="1:34" ht="28.5" customHeight="1" x14ac:dyDescent="0.25">
      <c r="A10" s="30">
        <f t="shared" si="4"/>
        <v>4</v>
      </c>
      <c r="B10" s="32" t="s">
        <v>18</v>
      </c>
      <c r="C10" s="22">
        <v>1411</v>
      </c>
      <c r="D10" s="22">
        <f t="shared" si="1"/>
        <v>16.331018518518519</v>
      </c>
      <c r="E10" s="22">
        <f t="shared" si="2"/>
        <v>1.0887345679012346</v>
      </c>
      <c r="F10" s="22">
        <v>0</v>
      </c>
      <c r="G10" s="22">
        <f t="shared" si="3"/>
        <v>0</v>
      </c>
      <c r="H10" s="22">
        <v>2</v>
      </c>
      <c r="I10" s="21"/>
      <c r="J10" s="3"/>
      <c r="K10" s="18"/>
      <c r="L10" s="3"/>
      <c r="M10" s="12"/>
      <c r="N10" s="14">
        <f>G10*16*86.4</f>
        <v>0</v>
      </c>
      <c r="O10" s="16"/>
      <c r="P10" s="14">
        <f>G10*16*86.4</f>
        <v>0</v>
      </c>
      <c r="Q10" s="16"/>
      <c r="R10" s="17"/>
      <c r="S10" s="16"/>
      <c r="T10" s="17"/>
      <c r="U10" s="16"/>
      <c r="V10" s="17"/>
      <c r="W10" s="16"/>
      <c r="X10" s="17"/>
      <c r="Y10" s="16"/>
      <c r="Z10" s="17"/>
      <c r="AA10" s="16"/>
      <c r="AB10" s="17"/>
      <c r="AC10" s="16"/>
      <c r="AD10" s="13"/>
      <c r="AE10" s="12"/>
      <c r="AF10" s="3"/>
      <c r="AG10" s="19">
        <f t="shared" si="5"/>
        <v>0</v>
      </c>
      <c r="AH10" s="61">
        <f t="shared" si="6"/>
        <v>0</v>
      </c>
    </row>
    <row r="11" spans="1:34" ht="28.5" customHeight="1" x14ac:dyDescent="0.25">
      <c r="A11" s="30">
        <f t="shared" si="4"/>
        <v>5</v>
      </c>
      <c r="B11" s="32" t="s">
        <v>19</v>
      </c>
      <c r="C11" s="22">
        <v>1411</v>
      </c>
      <c r="D11" s="22">
        <f t="shared" si="1"/>
        <v>16.331018518518519</v>
      </c>
      <c r="E11" s="22">
        <f t="shared" si="2"/>
        <v>1.0887345679012346</v>
      </c>
      <c r="F11" s="22">
        <v>310.16000000000003</v>
      </c>
      <c r="G11" s="22">
        <f t="shared" si="3"/>
        <v>337.68191358024694</v>
      </c>
      <c r="H11" s="22">
        <v>3</v>
      </c>
      <c r="I11" s="21"/>
      <c r="J11" s="3"/>
      <c r="K11" s="18"/>
      <c r="L11" s="3"/>
      <c r="M11" s="12"/>
      <c r="N11" s="17"/>
      <c r="O11" s="16"/>
      <c r="P11" s="17"/>
      <c r="Q11" s="16"/>
      <c r="R11" s="17"/>
      <c r="S11" s="15">
        <f>G11*15*86.4</f>
        <v>437635.76000000007</v>
      </c>
      <c r="T11" s="17"/>
      <c r="U11" s="15">
        <f>G11*15*86.4</f>
        <v>437635.76000000007</v>
      </c>
      <c r="V11" s="17"/>
      <c r="W11" s="15">
        <f>G11*15*86.4</f>
        <v>437635.76000000007</v>
      </c>
      <c r="X11" s="17"/>
      <c r="Y11" s="16"/>
      <c r="Z11" s="17"/>
      <c r="AA11" s="16"/>
      <c r="AB11" s="17"/>
      <c r="AC11" s="16"/>
      <c r="AD11" s="13"/>
      <c r="AE11" s="12"/>
      <c r="AF11" s="3"/>
      <c r="AG11" s="19">
        <f t="shared" si="5"/>
        <v>930.48</v>
      </c>
      <c r="AH11" s="61">
        <f t="shared" si="6"/>
        <v>1312907.2800000003</v>
      </c>
    </row>
    <row r="12" spans="1:34" ht="28.5" customHeight="1" x14ac:dyDescent="0.25">
      <c r="A12" s="30">
        <f t="shared" si="4"/>
        <v>6</v>
      </c>
      <c r="B12" s="32" t="s">
        <v>20</v>
      </c>
      <c r="C12" s="22">
        <v>1235</v>
      </c>
      <c r="D12" s="22">
        <f t="shared" si="1"/>
        <v>14.293981481481481</v>
      </c>
      <c r="E12" s="22">
        <f t="shared" si="2"/>
        <v>0.95293209876543206</v>
      </c>
      <c r="F12" s="22">
        <v>110.75</v>
      </c>
      <c r="G12" s="22">
        <f t="shared" si="3"/>
        <v>105.53722993827159</v>
      </c>
      <c r="H12" s="22">
        <v>5</v>
      </c>
      <c r="I12" s="21"/>
      <c r="J12" s="3"/>
      <c r="K12" s="18"/>
      <c r="L12" s="3"/>
      <c r="M12" s="12"/>
      <c r="N12" s="17"/>
      <c r="O12" s="16"/>
      <c r="P12" s="14">
        <f>G12*16*86.4</f>
        <v>145894.66666666666</v>
      </c>
      <c r="Q12" s="16"/>
      <c r="R12" s="14">
        <f>G12*16*86.4</f>
        <v>145894.66666666666</v>
      </c>
      <c r="S12" s="16"/>
      <c r="T12" s="14">
        <f>G12*15*86.4</f>
        <v>136776.25</v>
      </c>
      <c r="U12" s="16"/>
      <c r="V12" s="14">
        <f>G12*16*86.4</f>
        <v>145894.66666666666</v>
      </c>
      <c r="W12" s="16"/>
      <c r="X12" s="14">
        <f>G12*16*86.4</f>
        <v>145894.66666666666</v>
      </c>
      <c r="Y12" s="16"/>
      <c r="Z12" s="17"/>
      <c r="AA12" s="16"/>
      <c r="AB12" s="17"/>
      <c r="AC12" s="16"/>
      <c r="AD12" s="13"/>
      <c r="AE12" s="12"/>
      <c r="AF12" s="3"/>
      <c r="AG12" s="19">
        <f t="shared" si="5"/>
        <v>553.75</v>
      </c>
      <c r="AH12" s="61">
        <f t="shared" si="6"/>
        <v>720354.91666666663</v>
      </c>
    </row>
    <row r="13" spans="1:34" ht="28.5" customHeight="1" x14ac:dyDescent="0.25">
      <c r="A13" s="30">
        <f t="shared" si="4"/>
        <v>7</v>
      </c>
      <c r="B13" s="32" t="s">
        <v>21</v>
      </c>
      <c r="C13" s="22">
        <v>1411</v>
      </c>
      <c r="D13" s="22">
        <f t="shared" si="1"/>
        <v>16.331018518518519</v>
      </c>
      <c r="E13" s="22">
        <f t="shared" si="2"/>
        <v>1.0887345679012346</v>
      </c>
      <c r="F13" s="22">
        <v>86.32</v>
      </c>
      <c r="G13" s="22">
        <f t="shared" si="3"/>
        <v>93.97956790123456</v>
      </c>
      <c r="H13" s="22">
        <v>4</v>
      </c>
      <c r="I13" s="21"/>
      <c r="J13" s="3"/>
      <c r="K13" s="18"/>
      <c r="L13" s="3"/>
      <c r="M13" s="12"/>
      <c r="N13" s="17"/>
      <c r="O13" s="15">
        <f>G13*15*86.4</f>
        <v>121797.52</v>
      </c>
      <c r="P13" s="17"/>
      <c r="Q13" s="15">
        <f>G13*15*86.4</f>
        <v>121797.52</v>
      </c>
      <c r="R13" s="17"/>
      <c r="S13" s="15">
        <f>G13*15*86.4</f>
        <v>121797.52</v>
      </c>
      <c r="T13" s="17"/>
      <c r="U13" s="15">
        <f>G13*15*86.4</f>
        <v>121797.52</v>
      </c>
      <c r="V13" s="17"/>
      <c r="W13" s="16"/>
      <c r="X13" s="17"/>
      <c r="Y13" s="16"/>
      <c r="Z13" s="17"/>
      <c r="AA13" s="16"/>
      <c r="AB13" s="17"/>
      <c r="AC13" s="16"/>
      <c r="AD13" s="13"/>
      <c r="AE13" s="12"/>
      <c r="AF13" s="3"/>
      <c r="AG13" s="19">
        <f t="shared" si="5"/>
        <v>345.28</v>
      </c>
      <c r="AH13" s="61">
        <f t="shared" si="6"/>
        <v>487190.08</v>
      </c>
    </row>
    <row r="14" spans="1:34" ht="28.5" customHeight="1" x14ac:dyDescent="0.25">
      <c r="A14" s="30">
        <f t="shared" si="4"/>
        <v>8</v>
      </c>
      <c r="B14" s="32" t="s">
        <v>22</v>
      </c>
      <c r="C14" s="22">
        <v>1411</v>
      </c>
      <c r="D14" s="22">
        <f t="shared" si="1"/>
        <v>16.331018518518519</v>
      </c>
      <c r="E14" s="22">
        <f t="shared" si="2"/>
        <v>1.0887345679012346</v>
      </c>
      <c r="F14" s="22">
        <v>0</v>
      </c>
      <c r="G14" s="22">
        <f t="shared" si="3"/>
        <v>0</v>
      </c>
      <c r="H14" s="22">
        <v>3</v>
      </c>
      <c r="I14" s="21"/>
      <c r="J14" s="3"/>
      <c r="K14" s="18"/>
      <c r="L14" s="3"/>
      <c r="M14" s="12"/>
      <c r="N14" s="17"/>
      <c r="O14" s="16"/>
      <c r="P14" s="17"/>
      <c r="Q14" s="15">
        <f>G14*15*86.4</f>
        <v>0</v>
      </c>
      <c r="R14" s="17"/>
      <c r="S14" s="15">
        <f>G14*15*86.4</f>
        <v>0</v>
      </c>
      <c r="T14" s="17"/>
      <c r="U14" s="15">
        <f>G14*15*86.4</f>
        <v>0</v>
      </c>
      <c r="V14" s="17"/>
      <c r="W14" s="16"/>
      <c r="X14" s="17"/>
      <c r="Y14" s="16"/>
      <c r="Z14" s="17"/>
      <c r="AA14" s="16"/>
      <c r="AB14" s="17"/>
      <c r="AC14" s="16"/>
      <c r="AD14" s="13"/>
      <c r="AE14" s="12"/>
      <c r="AF14" s="3"/>
      <c r="AG14" s="19">
        <f t="shared" si="5"/>
        <v>0</v>
      </c>
      <c r="AH14" s="61">
        <f t="shared" si="6"/>
        <v>0</v>
      </c>
    </row>
    <row r="15" spans="1:34" ht="28.5" customHeight="1" x14ac:dyDescent="0.25">
      <c r="A15" s="30">
        <f t="shared" si="4"/>
        <v>9</v>
      </c>
      <c r="B15" s="32" t="s">
        <v>23</v>
      </c>
      <c r="C15" s="22">
        <v>1411</v>
      </c>
      <c r="D15" s="22">
        <f t="shared" si="1"/>
        <v>16.331018518518519</v>
      </c>
      <c r="E15" s="22">
        <f t="shared" si="2"/>
        <v>1.0887345679012346</v>
      </c>
      <c r="F15" s="22">
        <v>69.38</v>
      </c>
      <c r="G15" s="22">
        <f t="shared" si="3"/>
        <v>75.536404320987643</v>
      </c>
      <c r="H15" s="22">
        <v>6</v>
      </c>
      <c r="I15" s="21"/>
      <c r="J15" s="3"/>
      <c r="K15" s="18"/>
      <c r="L15" s="3"/>
      <c r="M15" s="12"/>
      <c r="N15" s="17"/>
      <c r="O15" s="16"/>
      <c r="P15" s="14">
        <f>G15*15*86.4</f>
        <v>97895.18</v>
      </c>
      <c r="Q15" s="15">
        <f>G15*15*86.4</f>
        <v>97895.18</v>
      </c>
      <c r="R15" s="17"/>
      <c r="S15" s="15">
        <f>G15*15*86.4</f>
        <v>97895.18</v>
      </c>
      <c r="T15" s="17"/>
      <c r="U15" s="15">
        <f>G15*15*86.4</f>
        <v>97895.18</v>
      </c>
      <c r="V15" s="17"/>
      <c r="W15" s="15">
        <f>G15*15*86.4</f>
        <v>97895.18</v>
      </c>
      <c r="X15" s="17"/>
      <c r="Y15" s="15">
        <f>G15*15*86.4</f>
        <v>97895.18</v>
      </c>
      <c r="Z15" s="17"/>
      <c r="AA15" s="16"/>
      <c r="AB15" s="17"/>
      <c r="AC15" s="16"/>
      <c r="AD15" s="13"/>
      <c r="AE15" s="12"/>
      <c r="AF15" s="3"/>
      <c r="AG15" s="19">
        <f t="shared" si="5"/>
        <v>416.28</v>
      </c>
      <c r="AH15" s="61">
        <f t="shared" si="6"/>
        <v>587371.07999999996</v>
      </c>
    </row>
    <row r="16" spans="1:34" ht="28.5" customHeight="1" thickBot="1" x14ac:dyDescent="0.3">
      <c r="A16" s="30">
        <f t="shared" si="4"/>
        <v>10</v>
      </c>
      <c r="B16" s="33" t="s">
        <v>24</v>
      </c>
      <c r="C16" s="46">
        <v>1411</v>
      </c>
      <c r="D16" s="46">
        <f t="shared" si="1"/>
        <v>16.331018518518519</v>
      </c>
      <c r="E16" s="46">
        <f t="shared" si="2"/>
        <v>1.0887345679012346</v>
      </c>
      <c r="F16" s="46">
        <v>0</v>
      </c>
      <c r="G16" s="46">
        <f t="shared" si="3"/>
        <v>0</v>
      </c>
      <c r="H16" s="46">
        <v>3</v>
      </c>
      <c r="I16" s="58"/>
      <c r="J16" s="47"/>
      <c r="K16" s="48"/>
      <c r="L16" s="47"/>
      <c r="M16" s="52"/>
      <c r="N16" s="50"/>
      <c r="O16" s="49"/>
      <c r="P16" s="50"/>
      <c r="Q16" s="49"/>
      <c r="R16" s="50"/>
      <c r="S16" s="51">
        <f>G16*15*86.4</f>
        <v>0</v>
      </c>
      <c r="T16" s="50"/>
      <c r="U16" s="51">
        <f>G16*15*86.4</f>
        <v>0</v>
      </c>
      <c r="V16" s="50"/>
      <c r="W16" s="51">
        <f>G16*15*86.4</f>
        <v>0</v>
      </c>
      <c r="X16" s="50"/>
      <c r="Y16" s="49"/>
      <c r="Z16" s="50"/>
      <c r="AA16" s="49"/>
      <c r="AB16" s="50"/>
      <c r="AC16" s="49"/>
      <c r="AD16" s="53"/>
      <c r="AE16" s="52"/>
      <c r="AF16" s="47"/>
      <c r="AG16" s="66">
        <f>F16*H16</f>
        <v>0</v>
      </c>
      <c r="AH16" s="62">
        <f t="shared" si="6"/>
        <v>0</v>
      </c>
    </row>
    <row r="17" spans="1:34" ht="28.5" customHeight="1" x14ac:dyDescent="0.25">
      <c r="A17" s="30">
        <f t="shared" si="4"/>
        <v>11</v>
      </c>
      <c r="B17" s="54" t="s">
        <v>30</v>
      </c>
      <c r="C17" s="44"/>
      <c r="D17" s="44"/>
      <c r="E17" s="44"/>
      <c r="F17" s="44"/>
      <c r="G17" s="45"/>
      <c r="H17" s="45"/>
      <c r="I17" s="64">
        <f>I7+I8+I9+I10+I11+I12+I13+I14+I15+I16</f>
        <v>0</v>
      </c>
      <c r="J17" s="63">
        <f>J7+J8+J9+J10+J11+J12+J13+J14+J15+J16</f>
        <v>0</v>
      </c>
      <c r="K17" s="64">
        <f>K7+K8+K9+K10+K11+K12+K13+K14+K15+K16</f>
        <v>127056.79999999999</v>
      </c>
      <c r="L17" s="63">
        <f>L7+L8+L9+L10+L11+L12+L13+L14+L15+L16</f>
        <v>0</v>
      </c>
      <c r="M17" s="64">
        <f t="shared" ref="M17:AF17" si="7">M7+M8+M9+M10+M11+M12+M13+M14+M15+M16</f>
        <v>0</v>
      </c>
      <c r="N17" s="63">
        <f t="shared" si="7"/>
        <v>0</v>
      </c>
      <c r="O17" s="64">
        <f t="shared" si="7"/>
        <v>121797.52</v>
      </c>
      <c r="P17" s="63">
        <f t="shared" si="7"/>
        <v>243789.84666666665</v>
      </c>
      <c r="Q17" s="64">
        <f t="shared" si="7"/>
        <v>537408.80000000005</v>
      </c>
      <c r="R17" s="63">
        <f t="shared" si="7"/>
        <v>145894.66666666666</v>
      </c>
      <c r="S17" s="64">
        <f t="shared" si="7"/>
        <v>847987.76</v>
      </c>
      <c r="T17" s="63">
        <f t="shared" si="7"/>
        <v>136776.25</v>
      </c>
      <c r="U17" s="64">
        <f t="shared" si="7"/>
        <v>847987.76</v>
      </c>
      <c r="V17" s="63">
        <f t="shared" si="7"/>
        <v>145894.66666666666</v>
      </c>
      <c r="W17" s="64">
        <f t="shared" si="7"/>
        <v>853247.04</v>
      </c>
      <c r="X17" s="63">
        <f t="shared" si="7"/>
        <v>145894.66666666666</v>
      </c>
      <c r="Y17" s="64">
        <f t="shared" si="7"/>
        <v>97895.18</v>
      </c>
      <c r="Z17" s="63">
        <f t="shared" si="7"/>
        <v>0</v>
      </c>
      <c r="AA17" s="64">
        <f t="shared" si="7"/>
        <v>0</v>
      </c>
      <c r="AB17" s="63">
        <f t="shared" si="7"/>
        <v>135527.25333333333</v>
      </c>
      <c r="AC17" s="64">
        <f t="shared" si="7"/>
        <v>0</v>
      </c>
      <c r="AD17" s="63">
        <f t="shared" si="7"/>
        <v>0</v>
      </c>
      <c r="AE17" s="64">
        <f t="shared" si="7"/>
        <v>0</v>
      </c>
      <c r="AF17" s="63">
        <f t="shared" si="7"/>
        <v>0</v>
      </c>
      <c r="AG17" s="64">
        <f>AG7+AG8+AG9+AG10+AG11+AG12+AG13+AG14+AG15+AG16</f>
        <v>3274.83</v>
      </c>
      <c r="AH17" s="63">
        <f>I17+J17+K17+L17+M17+N17+O17+P17+Q17+R17+S17+T17+U17+V17+W17+X17+Y17+Z17+AA17+AB17+AC17+AD17+AE17+AF17</f>
        <v>4387158.209999999</v>
      </c>
    </row>
    <row r="18" spans="1:34" ht="28.5" customHeight="1" x14ac:dyDescent="0.25">
      <c r="A18" s="30">
        <f t="shared" si="4"/>
        <v>12</v>
      </c>
      <c r="B18" s="32" t="s">
        <v>31</v>
      </c>
      <c r="C18" s="24"/>
      <c r="D18" s="24"/>
      <c r="E18" s="24"/>
      <c r="F18" s="24"/>
      <c r="G18" s="24"/>
      <c r="H18" s="24"/>
      <c r="I18" s="9">
        <v>0.9</v>
      </c>
      <c r="J18" s="10">
        <f>I18</f>
        <v>0.9</v>
      </c>
      <c r="K18" s="9">
        <v>0.9</v>
      </c>
      <c r="L18" s="10">
        <f t="shared" ref="L18:L21" si="8">K18</f>
        <v>0.9</v>
      </c>
      <c r="M18" s="9">
        <v>0.9</v>
      </c>
      <c r="N18" s="10">
        <f t="shared" ref="N18:N21" si="9">M18</f>
        <v>0.9</v>
      </c>
      <c r="O18" s="9">
        <v>0.9</v>
      </c>
      <c r="P18" s="10">
        <f t="shared" ref="P18:P21" si="10">O18</f>
        <v>0.9</v>
      </c>
      <c r="Q18" s="9">
        <v>0.9</v>
      </c>
      <c r="R18" s="10">
        <f t="shared" ref="R18:R21" si="11">Q18</f>
        <v>0.9</v>
      </c>
      <c r="S18" s="9">
        <v>0.9</v>
      </c>
      <c r="T18" s="10">
        <f t="shared" ref="T18:T21" si="12">S18</f>
        <v>0.9</v>
      </c>
      <c r="U18" s="9">
        <v>0.9</v>
      </c>
      <c r="V18" s="10">
        <f t="shared" ref="V18:V21" si="13">U18</f>
        <v>0.9</v>
      </c>
      <c r="W18" s="9">
        <v>0.9</v>
      </c>
      <c r="X18" s="10">
        <f t="shared" ref="X18:X21" si="14">W18</f>
        <v>0.9</v>
      </c>
      <c r="Y18" s="9">
        <v>0.9</v>
      </c>
      <c r="Z18" s="10">
        <f t="shared" ref="Z18:Z21" si="15">Y18</f>
        <v>0.9</v>
      </c>
      <c r="AA18" s="9">
        <v>0.9</v>
      </c>
      <c r="AB18" s="10">
        <f t="shared" ref="AB18:AB21" si="16">AA18</f>
        <v>0.9</v>
      </c>
      <c r="AC18" s="9">
        <v>0.9</v>
      </c>
      <c r="AD18" s="10">
        <f t="shared" ref="AD18:AD21" si="17">AC18</f>
        <v>0.9</v>
      </c>
      <c r="AE18" s="9">
        <v>0.9</v>
      </c>
      <c r="AF18" s="10">
        <f t="shared" ref="AF18:AF21" si="18">AE18</f>
        <v>0.9</v>
      </c>
      <c r="AG18" s="7"/>
      <c r="AH18" s="8"/>
    </row>
    <row r="19" spans="1:34" ht="28.5" customHeight="1" x14ac:dyDescent="0.25">
      <c r="A19" s="30">
        <f t="shared" si="4"/>
        <v>13</v>
      </c>
      <c r="B19" s="32" t="s">
        <v>32</v>
      </c>
      <c r="C19" s="23"/>
      <c r="D19" s="23"/>
      <c r="E19" s="23"/>
      <c r="F19" s="23"/>
      <c r="G19" s="26"/>
      <c r="H19" s="26"/>
      <c r="I19" s="67">
        <v>0.9</v>
      </c>
      <c r="J19" s="68">
        <f>I19</f>
        <v>0.9</v>
      </c>
      <c r="K19" s="67">
        <v>0.9</v>
      </c>
      <c r="L19" s="68">
        <f t="shared" si="8"/>
        <v>0.9</v>
      </c>
      <c r="M19" s="67">
        <v>0.9</v>
      </c>
      <c r="N19" s="68">
        <f t="shared" si="9"/>
        <v>0.9</v>
      </c>
      <c r="O19" s="67">
        <v>0.9</v>
      </c>
      <c r="P19" s="68">
        <f t="shared" si="10"/>
        <v>0.9</v>
      </c>
      <c r="Q19" s="67">
        <v>0.9</v>
      </c>
      <c r="R19" s="68">
        <f t="shared" si="11"/>
        <v>0.9</v>
      </c>
      <c r="S19" s="67">
        <v>0.9</v>
      </c>
      <c r="T19" s="68">
        <f t="shared" si="12"/>
        <v>0.9</v>
      </c>
      <c r="U19" s="67">
        <v>0.9</v>
      </c>
      <c r="V19" s="68">
        <f t="shared" si="13"/>
        <v>0.9</v>
      </c>
      <c r="W19" s="67">
        <v>0.9</v>
      </c>
      <c r="X19" s="68">
        <f t="shared" si="14"/>
        <v>0.9</v>
      </c>
      <c r="Y19" s="67">
        <v>0.9</v>
      </c>
      <c r="Z19" s="68">
        <f t="shared" si="15"/>
        <v>0.9</v>
      </c>
      <c r="AA19" s="67">
        <v>0.9</v>
      </c>
      <c r="AB19" s="68">
        <f t="shared" si="16"/>
        <v>0.9</v>
      </c>
      <c r="AC19" s="67">
        <v>0.9</v>
      </c>
      <c r="AD19" s="68">
        <f t="shared" si="17"/>
        <v>0.9</v>
      </c>
      <c r="AE19" s="67">
        <v>0.9</v>
      </c>
      <c r="AF19" s="68">
        <f t="shared" si="18"/>
        <v>0.9</v>
      </c>
      <c r="AG19" s="7"/>
      <c r="AH19" s="8"/>
    </row>
    <row r="20" spans="1:34" ht="28.5" customHeight="1" x14ac:dyDescent="0.25">
      <c r="A20" s="30">
        <f t="shared" si="4"/>
        <v>14</v>
      </c>
      <c r="B20" s="32" t="s">
        <v>33</v>
      </c>
      <c r="C20" s="24"/>
      <c r="D20" s="24"/>
      <c r="E20" s="24"/>
      <c r="F20" s="24"/>
      <c r="G20" s="24"/>
      <c r="H20" s="24"/>
      <c r="I20" s="7">
        <v>0.85</v>
      </c>
      <c r="J20" s="8">
        <f>I20</f>
        <v>0.85</v>
      </c>
      <c r="K20" s="7">
        <v>0.85</v>
      </c>
      <c r="L20" s="8">
        <f t="shared" si="8"/>
        <v>0.85</v>
      </c>
      <c r="M20" s="7">
        <v>0.85</v>
      </c>
      <c r="N20" s="8">
        <f t="shared" si="9"/>
        <v>0.85</v>
      </c>
      <c r="O20" s="7">
        <v>0.85</v>
      </c>
      <c r="P20" s="8">
        <f t="shared" si="10"/>
        <v>0.85</v>
      </c>
      <c r="Q20" s="7">
        <v>0.85</v>
      </c>
      <c r="R20" s="8">
        <f t="shared" si="11"/>
        <v>0.85</v>
      </c>
      <c r="S20" s="7">
        <v>0.85</v>
      </c>
      <c r="T20" s="8">
        <f t="shared" si="12"/>
        <v>0.85</v>
      </c>
      <c r="U20" s="7">
        <v>0.85</v>
      </c>
      <c r="V20" s="8">
        <f t="shared" si="13"/>
        <v>0.85</v>
      </c>
      <c r="W20" s="7">
        <v>0.85</v>
      </c>
      <c r="X20" s="8">
        <f t="shared" si="14"/>
        <v>0.85</v>
      </c>
      <c r="Y20" s="7">
        <v>0.85</v>
      </c>
      <c r="Z20" s="8">
        <f t="shared" si="15"/>
        <v>0.85</v>
      </c>
      <c r="AA20" s="7">
        <v>0.85</v>
      </c>
      <c r="AB20" s="8">
        <f t="shared" si="16"/>
        <v>0.85</v>
      </c>
      <c r="AC20" s="7">
        <v>0.85</v>
      </c>
      <c r="AD20" s="8">
        <f t="shared" si="17"/>
        <v>0.85</v>
      </c>
      <c r="AE20" s="7">
        <v>0.85</v>
      </c>
      <c r="AF20" s="8">
        <f t="shared" si="18"/>
        <v>0.85</v>
      </c>
      <c r="AG20" s="7"/>
      <c r="AH20" s="8"/>
    </row>
    <row r="21" spans="1:34" ht="28.5" customHeight="1" x14ac:dyDescent="0.25">
      <c r="A21" s="30">
        <f t="shared" si="4"/>
        <v>15</v>
      </c>
      <c r="B21" s="32" t="s">
        <v>34</v>
      </c>
      <c r="C21" s="24"/>
      <c r="D21" s="24"/>
      <c r="E21" s="24"/>
      <c r="F21" s="24"/>
      <c r="G21" s="24"/>
      <c r="H21" s="24"/>
      <c r="I21" s="7">
        <v>0.83</v>
      </c>
      <c r="J21" s="8">
        <f>I21</f>
        <v>0.83</v>
      </c>
      <c r="K21" s="7">
        <v>0.83</v>
      </c>
      <c r="L21" s="8">
        <f t="shared" si="8"/>
        <v>0.83</v>
      </c>
      <c r="M21" s="7">
        <v>0.83</v>
      </c>
      <c r="N21" s="8">
        <f t="shared" si="9"/>
        <v>0.83</v>
      </c>
      <c r="O21" s="7">
        <v>0.83</v>
      </c>
      <c r="P21" s="8">
        <f t="shared" si="10"/>
        <v>0.83</v>
      </c>
      <c r="Q21" s="7">
        <v>0.83</v>
      </c>
      <c r="R21" s="8">
        <f t="shared" si="11"/>
        <v>0.83</v>
      </c>
      <c r="S21" s="7">
        <v>0.83</v>
      </c>
      <c r="T21" s="8">
        <f t="shared" si="12"/>
        <v>0.83</v>
      </c>
      <c r="U21" s="7">
        <v>0.83</v>
      </c>
      <c r="V21" s="8">
        <f t="shared" si="13"/>
        <v>0.83</v>
      </c>
      <c r="W21" s="7">
        <v>0.83</v>
      </c>
      <c r="X21" s="8">
        <f t="shared" si="14"/>
        <v>0.83</v>
      </c>
      <c r="Y21" s="7">
        <v>0.83</v>
      </c>
      <c r="Z21" s="8">
        <f t="shared" si="15"/>
        <v>0.83</v>
      </c>
      <c r="AA21" s="7">
        <v>0.83</v>
      </c>
      <c r="AB21" s="8">
        <f t="shared" si="16"/>
        <v>0.83</v>
      </c>
      <c r="AC21" s="7">
        <v>0.83</v>
      </c>
      <c r="AD21" s="8">
        <f t="shared" si="17"/>
        <v>0.83</v>
      </c>
      <c r="AE21" s="7">
        <v>0.83</v>
      </c>
      <c r="AF21" s="8">
        <f t="shared" si="18"/>
        <v>0.83</v>
      </c>
      <c r="AG21" s="7"/>
      <c r="AH21" s="8"/>
    </row>
    <row r="22" spans="1:34" ht="28.5" customHeight="1" x14ac:dyDescent="0.25">
      <c r="A22" s="30">
        <f t="shared" si="4"/>
        <v>16</v>
      </c>
      <c r="B22" s="32" t="s">
        <v>35</v>
      </c>
      <c r="C22" s="24"/>
      <c r="D22" s="24"/>
      <c r="E22" s="24"/>
      <c r="F22" s="24"/>
      <c r="G22" s="24"/>
      <c r="H22" s="24"/>
      <c r="I22" s="7">
        <f>I18*I19*I20*I21</f>
        <v>0.57145499999999994</v>
      </c>
      <c r="J22" s="8">
        <f>J18*J19*J20*J21</f>
        <v>0.57145499999999994</v>
      </c>
      <c r="K22" s="7">
        <f t="shared" ref="K22:AF22" si="19">K18*K19*K20*K21</f>
        <v>0.57145499999999994</v>
      </c>
      <c r="L22" s="8">
        <f t="shared" si="19"/>
        <v>0.57145499999999994</v>
      </c>
      <c r="M22" s="7">
        <f t="shared" si="19"/>
        <v>0.57145499999999994</v>
      </c>
      <c r="N22" s="8">
        <f t="shared" si="19"/>
        <v>0.57145499999999994</v>
      </c>
      <c r="O22" s="7">
        <f>O18*O19*O20*O21</f>
        <v>0.57145499999999994</v>
      </c>
      <c r="P22" s="8">
        <f t="shared" si="19"/>
        <v>0.57145499999999994</v>
      </c>
      <c r="Q22" s="7">
        <f t="shared" si="19"/>
        <v>0.57145499999999994</v>
      </c>
      <c r="R22" s="8">
        <f t="shared" si="19"/>
        <v>0.57145499999999994</v>
      </c>
      <c r="S22" s="7">
        <f t="shared" si="19"/>
        <v>0.57145499999999994</v>
      </c>
      <c r="T22" s="8">
        <f t="shared" si="19"/>
        <v>0.57145499999999994</v>
      </c>
      <c r="U22" s="7">
        <f t="shared" si="19"/>
        <v>0.57145499999999994</v>
      </c>
      <c r="V22" s="8">
        <f t="shared" si="19"/>
        <v>0.57145499999999994</v>
      </c>
      <c r="W22" s="7">
        <f t="shared" si="19"/>
        <v>0.57145499999999994</v>
      </c>
      <c r="X22" s="8">
        <f t="shared" si="19"/>
        <v>0.57145499999999994</v>
      </c>
      <c r="Y22" s="7">
        <f t="shared" si="19"/>
        <v>0.57145499999999994</v>
      </c>
      <c r="Z22" s="8">
        <f t="shared" si="19"/>
        <v>0.57145499999999994</v>
      </c>
      <c r="AA22" s="7">
        <f t="shared" si="19"/>
        <v>0.57145499999999994</v>
      </c>
      <c r="AB22" s="8">
        <f t="shared" si="19"/>
        <v>0.57145499999999994</v>
      </c>
      <c r="AC22" s="7">
        <f t="shared" si="19"/>
        <v>0.57145499999999994</v>
      </c>
      <c r="AD22" s="8">
        <f t="shared" si="19"/>
        <v>0.57145499999999994</v>
      </c>
      <c r="AE22" s="7">
        <f t="shared" si="19"/>
        <v>0.57145499999999994</v>
      </c>
      <c r="AF22" s="8">
        <f t="shared" si="19"/>
        <v>0.57145499999999994</v>
      </c>
      <c r="AG22" s="7"/>
      <c r="AH22" s="8"/>
    </row>
    <row r="23" spans="1:34" ht="28.5" customHeight="1" x14ac:dyDescent="0.25">
      <c r="A23" s="30">
        <f t="shared" si="4"/>
        <v>17</v>
      </c>
      <c r="B23" s="32" t="s">
        <v>36</v>
      </c>
      <c r="C23" s="24"/>
      <c r="D23" s="23"/>
      <c r="E23" s="24"/>
      <c r="F23" s="24"/>
      <c r="G23" s="24"/>
      <c r="H23" s="24"/>
      <c r="I23" s="4">
        <f>I17/I22</f>
        <v>0</v>
      </c>
      <c r="J23" s="5">
        <f>J17/J22</f>
        <v>0</v>
      </c>
      <c r="K23" s="4">
        <f t="shared" ref="K23:AE23" si="20">K17/K22</f>
        <v>222339.11681584726</v>
      </c>
      <c r="L23" s="5">
        <f t="shared" si="20"/>
        <v>0</v>
      </c>
      <c r="M23" s="4">
        <f t="shared" si="20"/>
        <v>0</v>
      </c>
      <c r="N23" s="5">
        <f t="shared" si="20"/>
        <v>0</v>
      </c>
      <c r="O23" s="4">
        <f>O17/O22</f>
        <v>213135.80246913584</v>
      </c>
      <c r="P23" s="5">
        <f t="shared" si="20"/>
        <v>426612.50083850289</v>
      </c>
      <c r="Q23" s="4">
        <f t="shared" si="20"/>
        <v>940421.90548687137</v>
      </c>
      <c r="R23" s="5">
        <f t="shared" si="20"/>
        <v>255303.85886319427</v>
      </c>
      <c r="S23" s="4">
        <f t="shared" si="20"/>
        <v>1483909.9491648513</v>
      </c>
      <c r="T23" s="5">
        <f t="shared" si="20"/>
        <v>239347.36768424464</v>
      </c>
      <c r="U23" s="4">
        <f t="shared" si="20"/>
        <v>1483909.9491648513</v>
      </c>
      <c r="V23" s="5">
        <f t="shared" si="20"/>
        <v>255303.85886319427</v>
      </c>
      <c r="W23" s="4">
        <f t="shared" si="20"/>
        <v>1493113.2635115627</v>
      </c>
      <c r="X23" s="5">
        <f t="shared" si="20"/>
        <v>255303.85886319427</v>
      </c>
      <c r="Y23" s="4">
        <f t="shared" si="20"/>
        <v>171308.64197530865</v>
      </c>
      <c r="Z23" s="5">
        <f t="shared" si="20"/>
        <v>0</v>
      </c>
      <c r="AA23" s="4">
        <f t="shared" si="20"/>
        <v>0</v>
      </c>
      <c r="AB23" s="5">
        <f t="shared" si="20"/>
        <v>237161.72460357044</v>
      </c>
      <c r="AC23" s="4">
        <f t="shared" si="20"/>
        <v>0</v>
      </c>
      <c r="AD23" s="5">
        <f t="shared" si="20"/>
        <v>0</v>
      </c>
      <c r="AE23" s="4">
        <f t="shared" si="20"/>
        <v>0</v>
      </c>
      <c r="AF23" s="5">
        <f>AF17/AF22</f>
        <v>0</v>
      </c>
      <c r="AG23" s="4"/>
      <c r="AH23" s="5">
        <f>I23+J23+K23+L23+M23+N23+O23+P23+Q23+R23+S23+T23+U23+V23+W23+X23+Y23+Z23+AA23+AB23+AC23+AD23+AE23+AF23</f>
        <v>7677171.7983043296</v>
      </c>
    </row>
    <row r="24" spans="1:34" ht="28.5" customHeight="1" thickBot="1" x14ac:dyDescent="0.3">
      <c r="A24" s="30">
        <f t="shared" si="4"/>
        <v>18</v>
      </c>
      <c r="B24" s="33" t="s">
        <v>37</v>
      </c>
      <c r="C24" s="25"/>
      <c r="D24" s="25"/>
      <c r="E24" s="25"/>
      <c r="F24" s="25"/>
      <c r="G24" s="25"/>
      <c r="H24" s="25"/>
      <c r="I24" s="69">
        <f>I23/(15*86400)</f>
        <v>0</v>
      </c>
      <c r="J24" s="42">
        <f>J23/(15*86400)</f>
        <v>0</v>
      </c>
      <c r="K24" s="69">
        <f t="shared" ref="K24:AF24" si="21">K23/(15*86400)</f>
        <v>0.17155796050605499</v>
      </c>
      <c r="L24" s="42">
        <f t="shared" si="21"/>
        <v>0</v>
      </c>
      <c r="M24" s="69">
        <f t="shared" si="21"/>
        <v>0</v>
      </c>
      <c r="N24" s="42">
        <f t="shared" si="21"/>
        <v>0</v>
      </c>
      <c r="O24" s="69">
        <f t="shared" si="21"/>
        <v>0.16445663770766655</v>
      </c>
      <c r="P24" s="42">
        <f t="shared" si="21"/>
        <v>0.32917631237538802</v>
      </c>
      <c r="Q24" s="69">
        <f t="shared" si="21"/>
        <v>0.72563418633246246</v>
      </c>
      <c r="R24" s="42">
        <f t="shared" si="21"/>
        <v>0.19699371825863754</v>
      </c>
      <c r="S24" s="69">
        <f t="shared" si="21"/>
        <v>1.1449922447259655</v>
      </c>
      <c r="T24" s="42">
        <f t="shared" si="21"/>
        <v>0.18468161086747273</v>
      </c>
      <c r="U24" s="69">
        <f t="shared" si="21"/>
        <v>1.1449922447259655</v>
      </c>
      <c r="V24" s="42">
        <f t="shared" si="21"/>
        <v>0.19699371825863754</v>
      </c>
      <c r="W24" s="69">
        <f t="shared" si="21"/>
        <v>1.152093567524354</v>
      </c>
      <c r="X24" s="42">
        <f t="shared" si="21"/>
        <v>0.19699371825863754</v>
      </c>
      <c r="Y24" s="69">
        <f t="shared" si="21"/>
        <v>0.13218259411675051</v>
      </c>
      <c r="Z24" s="42">
        <f t="shared" si="21"/>
        <v>0</v>
      </c>
      <c r="AA24" s="69">
        <f t="shared" si="21"/>
        <v>0</v>
      </c>
      <c r="AB24" s="42">
        <f t="shared" si="21"/>
        <v>0.18299515787312534</v>
      </c>
      <c r="AC24" s="69">
        <f t="shared" si="21"/>
        <v>0</v>
      </c>
      <c r="AD24" s="42">
        <f t="shared" si="21"/>
        <v>0</v>
      </c>
      <c r="AE24" s="69">
        <f t="shared" si="21"/>
        <v>0</v>
      </c>
      <c r="AF24" s="42">
        <f t="shared" si="21"/>
        <v>0</v>
      </c>
      <c r="AG24" s="69"/>
      <c r="AH24" s="42"/>
    </row>
  </sheetData>
  <mergeCells count="24">
    <mergeCell ref="AC4:AD4"/>
    <mergeCell ref="AE4:AF4"/>
    <mergeCell ref="H4:H5"/>
    <mergeCell ref="AA4:AB4"/>
    <mergeCell ref="S4:T4"/>
    <mergeCell ref="U4:V4"/>
    <mergeCell ref="M4:N4"/>
    <mergeCell ref="Y4:Z4"/>
    <mergeCell ref="AG4:AH4"/>
    <mergeCell ref="A1:AH1"/>
    <mergeCell ref="A2:AH2"/>
    <mergeCell ref="A3:AH3"/>
    <mergeCell ref="I4:J4"/>
    <mergeCell ref="W4:X4"/>
    <mergeCell ref="A4:A5"/>
    <mergeCell ref="B4:B5"/>
    <mergeCell ref="C4:C5"/>
    <mergeCell ref="D4:D5"/>
    <mergeCell ref="E4:E5"/>
    <mergeCell ref="F4:F5"/>
    <mergeCell ref="G4:G5"/>
    <mergeCell ref="K4:L4"/>
    <mergeCell ref="O4:P4"/>
    <mergeCell ref="Q4:R4"/>
  </mergeCells>
  <pageMargins left="0.7" right="0.7" top="0.75" bottom="0.75" header="0.3" footer="0.3"/>
  <pageSetup scale="4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7BF30F-2346-41BC-9C54-F5F221DF4467}">
  <dimension ref="A1:AH24"/>
  <sheetViews>
    <sheetView view="pageBreakPreview" topLeftCell="A4" zoomScale="60" zoomScaleNormal="80" workbookViewId="0">
      <selection activeCell="P9" sqref="P9"/>
    </sheetView>
  </sheetViews>
  <sheetFormatPr defaultColWidth="8.85546875" defaultRowHeight="15" x14ac:dyDescent="0.25"/>
  <cols>
    <col min="1" max="1" width="3.85546875" style="1" customWidth="1"/>
    <col min="2" max="2" width="31.140625" style="1" customWidth="1"/>
    <col min="3" max="3" width="9" style="1" bestFit="1" customWidth="1"/>
    <col min="4" max="4" width="11.85546875" style="1" customWidth="1"/>
    <col min="5" max="5" width="10.85546875" style="1" customWidth="1"/>
    <col min="6" max="6" width="9.7109375" style="1" customWidth="1"/>
    <col min="7" max="7" width="12" style="1" customWidth="1"/>
    <col min="8" max="8" width="14.28515625" style="1" customWidth="1"/>
    <col min="9" max="10" width="7.140625" style="1" customWidth="1"/>
    <col min="11" max="11" width="13.28515625" style="1" customWidth="1"/>
    <col min="12" max="13" width="7.140625" style="1" customWidth="1"/>
    <col min="14" max="19" width="16.5703125" style="1" customWidth="1"/>
    <col min="20" max="20" width="13.28515625" style="1" bestFit="1" customWidth="1"/>
    <col min="21" max="21" width="16.85546875" style="1" customWidth="1"/>
    <col min="22" max="22" width="13.28515625" style="1" customWidth="1"/>
    <col min="23" max="23" width="15.85546875" style="1" customWidth="1"/>
    <col min="24" max="25" width="13.28515625" style="1" customWidth="1"/>
    <col min="26" max="27" width="7.140625" style="1" customWidth="1"/>
    <col min="28" max="28" width="16.140625" style="1" customWidth="1"/>
    <col min="29" max="32" width="7.140625" style="1" customWidth="1"/>
    <col min="33" max="33" width="11.28515625" style="2" customWidth="1"/>
    <col min="34" max="34" width="17.28515625" style="2" customWidth="1"/>
    <col min="35" max="16384" width="8.85546875" style="1"/>
  </cols>
  <sheetData>
    <row r="1" spans="1:34" ht="22.5" customHeight="1" x14ac:dyDescent="0.25">
      <c r="A1" s="72" t="s">
        <v>46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  <c r="AD1" s="73"/>
      <c r="AE1" s="73"/>
      <c r="AF1" s="73"/>
      <c r="AG1" s="73"/>
      <c r="AH1" s="74"/>
    </row>
    <row r="2" spans="1:34" ht="22.5" customHeight="1" x14ac:dyDescent="0.25">
      <c r="A2" s="75" t="s">
        <v>0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  <c r="Y2" s="76"/>
      <c r="Z2" s="76"/>
      <c r="AA2" s="76"/>
      <c r="AB2" s="76"/>
      <c r="AC2" s="76"/>
      <c r="AD2" s="76"/>
      <c r="AE2" s="76"/>
      <c r="AF2" s="76"/>
      <c r="AG2" s="76"/>
      <c r="AH2" s="77"/>
    </row>
    <row r="3" spans="1:34" ht="22.5" customHeight="1" thickBot="1" x14ac:dyDescent="0.3">
      <c r="A3" s="78" t="s">
        <v>25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79"/>
      <c r="Y3" s="79"/>
      <c r="Z3" s="79"/>
      <c r="AA3" s="79"/>
      <c r="AB3" s="79"/>
      <c r="AC3" s="79"/>
      <c r="AD3" s="79"/>
      <c r="AE3" s="79"/>
      <c r="AF3" s="79"/>
      <c r="AG3" s="79"/>
      <c r="AH3" s="80"/>
    </row>
    <row r="4" spans="1:34" ht="52.5" customHeight="1" thickBot="1" x14ac:dyDescent="0.3">
      <c r="A4" s="85" t="s">
        <v>1</v>
      </c>
      <c r="B4" s="87" t="s">
        <v>2</v>
      </c>
      <c r="C4" s="87" t="s">
        <v>3</v>
      </c>
      <c r="D4" s="89" t="s">
        <v>26</v>
      </c>
      <c r="E4" s="89" t="s">
        <v>27</v>
      </c>
      <c r="F4" s="89" t="s">
        <v>28</v>
      </c>
      <c r="G4" s="89" t="s">
        <v>29</v>
      </c>
      <c r="H4" s="89" t="s">
        <v>38</v>
      </c>
      <c r="I4" s="81" t="s">
        <v>40</v>
      </c>
      <c r="J4" s="82"/>
      <c r="K4" s="81" t="s">
        <v>39</v>
      </c>
      <c r="L4" s="91"/>
      <c r="M4" s="83" t="s">
        <v>4</v>
      </c>
      <c r="N4" s="84"/>
      <c r="O4" s="83" t="s">
        <v>5</v>
      </c>
      <c r="P4" s="84"/>
      <c r="Q4" s="83" t="s">
        <v>6</v>
      </c>
      <c r="R4" s="84"/>
      <c r="S4" s="83" t="s">
        <v>7</v>
      </c>
      <c r="T4" s="84"/>
      <c r="U4" s="83" t="s">
        <v>42</v>
      </c>
      <c r="V4" s="84"/>
      <c r="W4" s="83" t="s">
        <v>8</v>
      </c>
      <c r="X4" s="84"/>
      <c r="Y4" s="83" t="s">
        <v>9</v>
      </c>
      <c r="Z4" s="84"/>
      <c r="AA4" s="83" t="s">
        <v>10</v>
      </c>
      <c r="AB4" s="84"/>
      <c r="AC4" s="83" t="s">
        <v>41</v>
      </c>
      <c r="AD4" s="84"/>
      <c r="AE4" s="83" t="s">
        <v>11</v>
      </c>
      <c r="AF4" s="84"/>
      <c r="AG4" s="70" t="s">
        <v>43</v>
      </c>
      <c r="AH4" s="71"/>
    </row>
    <row r="5" spans="1:34" ht="33" customHeight="1" thickBot="1" x14ac:dyDescent="0.3">
      <c r="A5" s="86"/>
      <c r="B5" s="88"/>
      <c r="C5" s="88"/>
      <c r="D5" s="88"/>
      <c r="E5" s="88"/>
      <c r="F5" s="90"/>
      <c r="G5" s="88"/>
      <c r="H5" s="90"/>
      <c r="I5" s="27" t="s">
        <v>12</v>
      </c>
      <c r="J5" s="28" t="s">
        <v>13</v>
      </c>
      <c r="K5" s="27" t="s">
        <v>12</v>
      </c>
      <c r="L5" s="29" t="s">
        <v>13</v>
      </c>
      <c r="M5" s="27" t="s">
        <v>12</v>
      </c>
      <c r="N5" s="28" t="s">
        <v>13</v>
      </c>
      <c r="O5" s="27" t="s">
        <v>12</v>
      </c>
      <c r="P5" s="28" t="s">
        <v>14</v>
      </c>
      <c r="Q5" s="27" t="s">
        <v>12</v>
      </c>
      <c r="R5" s="31" t="s">
        <v>13</v>
      </c>
      <c r="S5" s="27" t="s">
        <v>12</v>
      </c>
      <c r="T5" s="28" t="s">
        <v>14</v>
      </c>
      <c r="U5" s="27" t="s">
        <v>12</v>
      </c>
      <c r="V5" s="28" t="s">
        <v>13</v>
      </c>
      <c r="W5" s="27" t="s">
        <v>12</v>
      </c>
      <c r="X5" s="28" t="s">
        <v>13</v>
      </c>
      <c r="Y5" s="27" t="s">
        <v>12</v>
      </c>
      <c r="Z5" s="28" t="s">
        <v>14</v>
      </c>
      <c r="AA5" s="27" t="s">
        <v>12</v>
      </c>
      <c r="AB5" s="28" t="s">
        <v>13</v>
      </c>
      <c r="AC5" s="27" t="s">
        <v>12</v>
      </c>
      <c r="AD5" s="28" t="s">
        <v>14</v>
      </c>
      <c r="AE5" s="27" t="s">
        <v>12</v>
      </c>
      <c r="AF5" s="28" t="s">
        <v>13</v>
      </c>
      <c r="AG5" s="59" t="s">
        <v>44</v>
      </c>
      <c r="AH5" s="59" t="s">
        <v>45</v>
      </c>
    </row>
    <row r="6" spans="1:34" ht="15.75" thickBot="1" x14ac:dyDescent="0.3">
      <c r="A6" s="11">
        <v>1</v>
      </c>
      <c r="B6" s="11">
        <f>A6+1</f>
        <v>2</v>
      </c>
      <c r="C6" s="11">
        <f t="shared" ref="C6:AH6" si="0">B6+1</f>
        <v>3</v>
      </c>
      <c r="D6" s="11">
        <f t="shared" si="0"/>
        <v>4</v>
      </c>
      <c r="E6" s="11">
        <f t="shared" si="0"/>
        <v>5</v>
      </c>
      <c r="F6" s="11">
        <f t="shared" si="0"/>
        <v>6</v>
      </c>
      <c r="G6" s="11">
        <f t="shared" si="0"/>
        <v>7</v>
      </c>
      <c r="H6" s="11">
        <f t="shared" si="0"/>
        <v>8</v>
      </c>
      <c r="I6" s="11">
        <f t="shared" si="0"/>
        <v>9</v>
      </c>
      <c r="J6" s="11">
        <f t="shared" si="0"/>
        <v>10</v>
      </c>
      <c r="K6" s="11">
        <f t="shared" si="0"/>
        <v>11</v>
      </c>
      <c r="L6" s="11">
        <f t="shared" si="0"/>
        <v>12</v>
      </c>
      <c r="M6" s="11">
        <f t="shared" si="0"/>
        <v>13</v>
      </c>
      <c r="N6" s="11">
        <f t="shared" si="0"/>
        <v>14</v>
      </c>
      <c r="O6" s="11">
        <f t="shared" si="0"/>
        <v>15</v>
      </c>
      <c r="P6" s="11">
        <f t="shared" si="0"/>
        <v>16</v>
      </c>
      <c r="Q6" s="11">
        <f t="shared" si="0"/>
        <v>17</v>
      </c>
      <c r="R6" s="11">
        <f t="shared" si="0"/>
        <v>18</v>
      </c>
      <c r="S6" s="11">
        <f t="shared" si="0"/>
        <v>19</v>
      </c>
      <c r="T6" s="11">
        <f t="shared" si="0"/>
        <v>20</v>
      </c>
      <c r="U6" s="11">
        <f t="shared" si="0"/>
        <v>21</v>
      </c>
      <c r="V6" s="11">
        <f t="shared" si="0"/>
        <v>22</v>
      </c>
      <c r="W6" s="11">
        <f t="shared" si="0"/>
        <v>23</v>
      </c>
      <c r="X6" s="11">
        <f t="shared" si="0"/>
        <v>24</v>
      </c>
      <c r="Y6" s="11">
        <f t="shared" si="0"/>
        <v>25</v>
      </c>
      <c r="Z6" s="11">
        <f t="shared" si="0"/>
        <v>26</v>
      </c>
      <c r="AA6" s="11">
        <f t="shared" si="0"/>
        <v>27</v>
      </c>
      <c r="AB6" s="11">
        <f t="shared" si="0"/>
        <v>28</v>
      </c>
      <c r="AC6" s="11">
        <f t="shared" si="0"/>
        <v>29</v>
      </c>
      <c r="AD6" s="11">
        <f t="shared" si="0"/>
        <v>30</v>
      </c>
      <c r="AE6" s="11">
        <f t="shared" si="0"/>
        <v>31</v>
      </c>
      <c r="AF6" s="11">
        <f t="shared" si="0"/>
        <v>32</v>
      </c>
      <c r="AG6" s="11">
        <f t="shared" si="0"/>
        <v>33</v>
      </c>
      <c r="AH6" s="11">
        <f t="shared" si="0"/>
        <v>34</v>
      </c>
    </row>
    <row r="7" spans="1:34" ht="40.5" customHeight="1" x14ac:dyDescent="0.25">
      <c r="A7" s="43">
        <v>1</v>
      </c>
      <c r="B7" s="55" t="s">
        <v>15</v>
      </c>
      <c r="C7" s="34">
        <v>1235</v>
      </c>
      <c r="D7" s="34">
        <f>C7/86.4</f>
        <v>14.293981481481481</v>
      </c>
      <c r="E7" s="34">
        <f>D7/15</f>
        <v>0.95293209876543206</v>
      </c>
      <c r="F7" s="34">
        <v>58.33</v>
      </c>
      <c r="G7" s="34">
        <f>E7*F7</f>
        <v>55.584529320987649</v>
      </c>
      <c r="H7" s="34">
        <v>4</v>
      </c>
      <c r="I7" s="56"/>
      <c r="J7" s="35"/>
      <c r="K7" s="57">
        <f>G7*15*86.4</f>
        <v>72037.55</v>
      </c>
      <c r="L7" s="35"/>
      <c r="M7" s="41"/>
      <c r="N7" s="36"/>
      <c r="O7" s="38"/>
      <c r="P7" s="36"/>
      <c r="Q7" s="37">
        <f>G7*15*86.4</f>
        <v>72037.55</v>
      </c>
      <c r="R7" s="36"/>
      <c r="S7" s="38"/>
      <c r="T7" s="36"/>
      <c r="U7" s="38"/>
      <c r="V7" s="36"/>
      <c r="W7" s="37">
        <f>G7*15*86.4</f>
        <v>72037.55</v>
      </c>
      <c r="X7" s="36"/>
      <c r="Y7" s="38"/>
      <c r="Z7" s="36"/>
      <c r="AA7" s="38"/>
      <c r="AB7" s="39">
        <f>G7*16*86.4</f>
        <v>76840.05333333333</v>
      </c>
      <c r="AC7" s="38"/>
      <c r="AD7" s="40"/>
      <c r="AE7" s="41"/>
      <c r="AF7" s="35"/>
      <c r="AG7" s="65">
        <f>F7*H7</f>
        <v>233.32</v>
      </c>
      <c r="AH7" s="60">
        <f>I7+J7+K7+L7+M7+N7+O7+P7+Q7+R7+S7+T7+U7+V7+W7+X7+Y7+Z7+AA7+AB7+AC7+AD7+AE7+AF7</f>
        <v>292952.70333333337</v>
      </c>
    </row>
    <row r="8" spans="1:34" ht="40.5" customHeight="1" x14ac:dyDescent="0.25">
      <c r="A8" s="30">
        <f>A7+1</f>
        <v>2</v>
      </c>
      <c r="B8" s="32" t="s">
        <v>16</v>
      </c>
      <c r="C8" s="22">
        <v>1235</v>
      </c>
      <c r="D8" s="22">
        <f t="shared" ref="D8:D16" si="1">C8/86.4</f>
        <v>14.293981481481481</v>
      </c>
      <c r="E8" s="22">
        <f t="shared" ref="E8:E16" si="2">D8/15</f>
        <v>0.95293209876543206</v>
      </c>
      <c r="F8" s="22">
        <v>152.33000000000001</v>
      </c>
      <c r="G8" s="22">
        <f t="shared" ref="G8:G16" si="3">E8*F8</f>
        <v>145.16014660493829</v>
      </c>
      <c r="H8" s="22">
        <v>4</v>
      </c>
      <c r="I8" s="21"/>
      <c r="J8" s="3"/>
      <c r="K8" s="18"/>
      <c r="L8" s="3"/>
      <c r="M8" s="12"/>
      <c r="N8" s="17"/>
      <c r="O8" s="16"/>
      <c r="P8" s="17"/>
      <c r="Q8" s="15">
        <f>G8*15*86.4</f>
        <v>188127.55000000005</v>
      </c>
      <c r="R8" s="17"/>
      <c r="S8" s="15">
        <f>G8*15*86.4</f>
        <v>188127.55000000005</v>
      </c>
      <c r="T8" s="17"/>
      <c r="U8" s="15">
        <f>G8*15*86.4</f>
        <v>188127.55000000005</v>
      </c>
      <c r="V8" s="17"/>
      <c r="W8" s="15">
        <f>G8*15*86.4</f>
        <v>188127.55000000005</v>
      </c>
      <c r="X8" s="17"/>
      <c r="Y8" s="16"/>
      <c r="Z8" s="17"/>
      <c r="AA8" s="16"/>
      <c r="AB8" s="17"/>
      <c r="AC8" s="16"/>
      <c r="AD8" s="13"/>
      <c r="AE8" s="12"/>
      <c r="AF8" s="3"/>
      <c r="AG8" s="19">
        <f>F8*H8</f>
        <v>609.32000000000005</v>
      </c>
      <c r="AH8" s="61">
        <f>I8+J8+K8+L8+M8+N8+O8+P8+Q8+R8+S8+T8+U8+V8+W8+X8+Y8+Z8+AA8+AB8+AC8+AD8+AE8+AF8</f>
        <v>752510.20000000019</v>
      </c>
    </row>
    <row r="9" spans="1:34" ht="40.5" customHeight="1" x14ac:dyDescent="0.25">
      <c r="A9" s="30">
        <f t="shared" ref="A9:A24" si="4">A8+1</f>
        <v>3</v>
      </c>
      <c r="B9" s="32" t="s">
        <v>17</v>
      </c>
      <c r="C9" s="22">
        <v>1411</v>
      </c>
      <c r="D9" s="22">
        <f t="shared" si="1"/>
        <v>16.331018518518519</v>
      </c>
      <c r="E9" s="22">
        <f t="shared" si="2"/>
        <v>1.0887345679012346</v>
      </c>
      <c r="F9" s="22">
        <v>0</v>
      </c>
      <c r="G9" s="22">
        <f t="shared" si="3"/>
        <v>0</v>
      </c>
      <c r="H9" s="22">
        <v>4</v>
      </c>
      <c r="I9" s="21"/>
      <c r="J9" s="6">
        <f>G9*16*86.4</f>
        <v>0</v>
      </c>
      <c r="K9" s="20">
        <f>G9*15*86.4</f>
        <v>0</v>
      </c>
      <c r="L9" s="3"/>
      <c r="M9" s="12"/>
      <c r="N9" s="17"/>
      <c r="O9" s="16"/>
      <c r="P9" s="17"/>
      <c r="Q9" s="16"/>
      <c r="R9" s="17"/>
      <c r="S9" s="16"/>
      <c r="T9" s="17"/>
      <c r="U9" s="16"/>
      <c r="V9" s="17"/>
      <c r="W9" s="16"/>
      <c r="X9" s="17"/>
      <c r="Y9" s="16"/>
      <c r="Z9" s="17"/>
      <c r="AA9" s="16"/>
      <c r="AB9" s="17"/>
      <c r="AC9" s="15">
        <f>G9*15*86.4</f>
        <v>0</v>
      </c>
      <c r="AD9" s="13"/>
      <c r="AE9" s="15">
        <f>G9*15*86.4</f>
        <v>0</v>
      </c>
      <c r="AF9" s="3"/>
      <c r="AG9" s="19">
        <f t="shared" ref="AG9:AG15" si="5">F9*H9</f>
        <v>0</v>
      </c>
      <c r="AH9" s="61">
        <f t="shared" ref="AH9:AH16" si="6">I9+J9+K9+L9+M9+N9+O9+P9+Q9+R9+S9+T9+U9+V9+W9+X9+Y9+Z9+AA9+AB9+AC9+AD9+AE9+AF9</f>
        <v>0</v>
      </c>
    </row>
    <row r="10" spans="1:34" ht="40.5" customHeight="1" x14ac:dyDescent="0.25">
      <c r="A10" s="30">
        <f t="shared" si="4"/>
        <v>4</v>
      </c>
      <c r="B10" s="32" t="s">
        <v>18</v>
      </c>
      <c r="C10" s="22">
        <v>1411</v>
      </c>
      <c r="D10" s="22">
        <f t="shared" si="1"/>
        <v>16.331018518518519</v>
      </c>
      <c r="E10" s="22">
        <f t="shared" si="2"/>
        <v>1.0887345679012346</v>
      </c>
      <c r="F10" s="22">
        <v>85.85</v>
      </c>
      <c r="G10" s="22">
        <f t="shared" si="3"/>
        <v>93.467862654320982</v>
      </c>
      <c r="H10" s="22">
        <v>2</v>
      </c>
      <c r="I10" s="21"/>
      <c r="J10" s="3"/>
      <c r="K10" s="18"/>
      <c r="L10" s="3"/>
      <c r="M10" s="12"/>
      <c r="N10" s="14">
        <f>G10*16*86.4</f>
        <v>129209.97333333333</v>
      </c>
      <c r="O10" s="16"/>
      <c r="P10" s="14">
        <f>G10*16*86.4</f>
        <v>129209.97333333333</v>
      </c>
      <c r="Q10" s="16"/>
      <c r="R10" s="17"/>
      <c r="S10" s="16"/>
      <c r="T10" s="17"/>
      <c r="U10" s="16"/>
      <c r="V10" s="17"/>
      <c r="W10" s="16"/>
      <c r="X10" s="17"/>
      <c r="Y10" s="16"/>
      <c r="Z10" s="17"/>
      <c r="AA10" s="16"/>
      <c r="AB10" s="17"/>
      <c r="AC10" s="16"/>
      <c r="AD10" s="13"/>
      <c r="AE10" s="12"/>
      <c r="AF10" s="3"/>
      <c r="AG10" s="19">
        <f t="shared" si="5"/>
        <v>171.7</v>
      </c>
      <c r="AH10" s="61">
        <f t="shared" si="6"/>
        <v>258419.94666666666</v>
      </c>
    </row>
    <row r="11" spans="1:34" ht="40.5" customHeight="1" x14ac:dyDescent="0.25">
      <c r="A11" s="30">
        <f t="shared" si="4"/>
        <v>5</v>
      </c>
      <c r="B11" s="32" t="s">
        <v>19</v>
      </c>
      <c r="C11" s="22">
        <v>1411</v>
      </c>
      <c r="D11" s="22">
        <f t="shared" si="1"/>
        <v>16.331018518518519</v>
      </c>
      <c r="E11" s="22">
        <f t="shared" si="2"/>
        <v>1.0887345679012346</v>
      </c>
      <c r="F11" s="22">
        <v>432.46</v>
      </c>
      <c r="G11" s="22">
        <f t="shared" si="3"/>
        <v>470.83415123456786</v>
      </c>
      <c r="H11" s="22">
        <v>3</v>
      </c>
      <c r="I11" s="21"/>
      <c r="J11" s="3"/>
      <c r="K11" s="18"/>
      <c r="L11" s="3"/>
      <c r="M11" s="12"/>
      <c r="N11" s="17"/>
      <c r="O11" s="16"/>
      <c r="P11" s="17"/>
      <c r="Q11" s="16"/>
      <c r="R11" s="17"/>
      <c r="S11" s="15">
        <f>G11*15*86.4</f>
        <v>610201.05999999994</v>
      </c>
      <c r="T11" s="17"/>
      <c r="U11" s="15">
        <f>G11*15*86.4</f>
        <v>610201.05999999994</v>
      </c>
      <c r="V11" s="17"/>
      <c r="W11" s="15">
        <f>G11*15*86.4</f>
        <v>610201.05999999994</v>
      </c>
      <c r="X11" s="17"/>
      <c r="Y11" s="16"/>
      <c r="Z11" s="17"/>
      <c r="AA11" s="16"/>
      <c r="AB11" s="17"/>
      <c r="AC11" s="16"/>
      <c r="AD11" s="13"/>
      <c r="AE11" s="12"/>
      <c r="AF11" s="3"/>
      <c r="AG11" s="19">
        <f t="shared" si="5"/>
        <v>1297.3799999999999</v>
      </c>
      <c r="AH11" s="61">
        <f t="shared" si="6"/>
        <v>1830603.1799999997</v>
      </c>
    </row>
    <row r="12" spans="1:34" ht="40.5" customHeight="1" x14ac:dyDescent="0.25">
      <c r="A12" s="30">
        <f t="shared" si="4"/>
        <v>6</v>
      </c>
      <c r="B12" s="32" t="s">
        <v>20</v>
      </c>
      <c r="C12" s="22">
        <v>1235</v>
      </c>
      <c r="D12" s="22">
        <f t="shared" si="1"/>
        <v>14.293981481481481</v>
      </c>
      <c r="E12" s="22">
        <f t="shared" si="2"/>
        <v>0.95293209876543206</v>
      </c>
      <c r="F12" s="22">
        <v>145.07</v>
      </c>
      <c r="G12" s="22">
        <f t="shared" si="3"/>
        <v>138.24185956790123</v>
      </c>
      <c r="H12" s="22">
        <v>5</v>
      </c>
      <c r="I12" s="21"/>
      <c r="J12" s="3"/>
      <c r="K12" s="18"/>
      <c r="L12" s="3"/>
      <c r="M12" s="12"/>
      <c r="N12" s="17"/>
      <c r="O12" s="16"/>
      <c r="P12" s="14">
        <f>G12*16*86.4</f>
        <v>191105.54666666666</v>
      </c>
      <c r="Q12" s="16"/>
      <c r="R12" s="14">
        <f>G12*16*86.4</f>
        <v>191105.54666666666</v>
      </c>
      <c r="S12" s="16"/>
      <c r="T12" s="14">
        <f>G12*15*86.4</f>
        <v>179161.44999999998</v>
      </c>
      <c r="U12" s="16"/>
      <c r="V12" s="14">
        <f>G12*16*86.4</f>
        <v>191105.54666666666</v>
      </c>
      <c r="W12" s="16"/>
      <c r="X12" s="14">
        <f>G12*16*86.4</f>
        <v>191105.54666666666</v>
      </c>
      <c r="Y12" s="16"/>
      <c r="Z12" s="17"/>
      <c r="AA12" s="16"/>
      <c r="AB12" s="17"/>
      <c r="AC12" s="16"/>
      <c r="AD12" s="13"/>
      <c r="AE12" s="12"/>
      <c r="AF12" s="3"/>
      <c r="AG12" s="19">
        <f t="shared" si="5"/>
        <v>725.34999999999991</v>
      </c>
      <c r="AH12" s="61">
        <f t="shared" si="6"/>
        <v>943583.6366666666</v>
      </c>
    </row>
    <row r="13" spans="1:34" ht="40.5" customHeight="1" x14ac:dyDescent="0.25">
      <c r="A13" s="30">
        <f t="shared" si="4"/>
        <v>7</v>
      </c>
      <c r="B13" s="32" t="s">
        <v>21</v>
      </c>
      <c r="C13" s="22">
        <v>1411</v>
      </c>
      <c r="D13" s="22">
        <f t="shared" si="1"/>
        <v>16.331018518518519</v>
      </c>
      <c r="E13" s="22">
        <f t="shared" si="2"/>
        <v>1.0887345679012346</v>
      </c>
      <c r="F13" s="22">
        <v>257.51</v>
      </c>
      <c r="G13" s="22">
        <f t="shared" si="3"/>
        <v>280.36003858024691</v>
      </c>
      <c r="H13" s="22">
        <v>4</v>
      </c>
      <c r="I13" s="21"/>
      <c r="J13" s="3"/>
      <c r="K13" s="18"/>
      <c r="L13" s="3"/>
      <c r="M13" s="12"/>
      <c r="N13" s="17"/>
      <c r="O13" s="15">
        <f>G13*15*86.4</f>
        <v>363346.61000000004</v>
      </c>
      <c r="P13" s="17"/>
      <c r="Q13" s="15">
        <f>G13*15*86.4</f>
        <v>363346.61000000004</v>
      </c>
      <c r="R13" s="17"/>
      <c r="S13" s="15">
        <f>G13*15*86.4</f>
        <v>363346.61000000004</v>
      </c>
      <c r="T13" s="17"/>
      <c r="U13" s="15">
        <f>G13*15*86.4</f>
        <v>363346.61000000004</v>
      </c>
      <c r="V13" s="17"/>
      <c r="W13" s="16"/>
      <c r="X13" s="17"/>
      <c r="Y13" s="16"/>
      <c r="Z13" s="17"/>
      <c r="AA13" s="16"/>
      <c r="AB13" s="17"/>
      <c r="AC13" s="16"/>
      <c r="AD13" s="13"/>
      <c r="AE13" s="12"/>
      <c r="AF13" s="3"/>
      <c r="AG13" s="19">
        <f t="shared" si="5"/>
        <v>1030.04</v>
      </c>
      <c r="AH13" s="61">
        <f t="shared" si="6"/>
        <v>1453386.4400000002</v>
      </c>
    </row>
    <row r="14" spans="1:34" ht="40.5" customHeight="1" x14ac:dyDescent="0.25">
      <c r="A14" s="30">
        <f t="shared" si="4"/>
        <v>8</v>
      </c>
      <c r="B14" s="32" t="s">
        <v>22</v>
      </c>
      <c r="C14" s="22">
        <v>1411</v>
      </c>
      <c r="D14" s="22">
        <f t="shared" si="1"/>
        <v>16.331018518518519</v>
      </c>
      <c r="E14" s="22">
        <f t="shared" si="2"/>
        <v>1.0887345679012346</v>
      </c>
      <c r="F14" s="22">
        <v>56.17</v>
      </c>
      <c r="G14" s="22">
        <f t="shared" si="3"/>
        <v>61.154220679012347</v>
      </c>
      <c r="H14" s="22">
        <v>3</v>
      </c>
      <c r="I14" s="21"/>
      <c r="J14" s="3"/>
      <c r="K14" s="18"/>
      <c r="L14" s="3"/>
      <c r="M14" s="12"/>
      <c r="N14" s="17"/>
      <c r="O14" s="16"/>
      <c r="P14" s="17"/>
      <c r="Q14" s="15">
        <f>G14*15*86.4</f>
        <v>79255.87000000001</v>
      </c>
      <c r="R14" s="17"/>
      <c r="S14" s="15">
        <f>G14*15*86.4</f>
        <v>79255.87000000001</v>
      </c>
      <c r="T14" s="17"/>
      <c r="U14" s="15">
        <f>G14*15*86.4</f>
        <v>79255.87000000001</v>
      </c>
      <c r="V14" s="17"/>
      <c r="W14" s="16"/>
      <c r="X14" s="17"/>
      <c r="Y14" s="16"/>
      <c r="Z14" s="17"/>
      <c r="AA14" s="16"/>
      <c r="AB14" s="17"/>
      <c r="AC14" s="16"/>
      <c r="AD14" s="13"/>
      <c r="AE14" s="12"/>
      <c r="AF14" s="3"/>
      <c r="AG14" s="19">
        <f t="shared" si="5"/>
        <v>168.51</v>
      </c>
      <c r="AH14" s="61">
        <f t="shared" si="6"/>
        <v>237767.61000000004</v>
      </c>
    </row>
    <row r="15" spans="1:34" ht="40.5" customHeight="1" x14ac:dyDescent="0.25">
      <c r="A15" s="30">
        <f t="shared" si="4"/>
        <v>9</v>
      </c>
      <c r="B15" s="32" t="s">
        <v>23</v>
      </c>
      <c r="C15" s="22">
        <v>1411</v>
      </c>
      <c r="D15" s="22">
        <f t="shared" si="1"/>
        <v>16.331018518518519</v>
      </c>
      <c r="E15" s="22">
        <f t="shared" si="2"/>
        <v>1.0887345679012346</v>
      </c>
      <c r="F15" s="22">
        <v>55.68</v>
      </c>
      <c r="G15" s="22">
        <f t="shared" si="3"/>
        <v>60.620740740740743</v>
      </c>
      <c r="H15" s="22">
        <v>6</v>
      </c>
      <c r="I15" s="21"/>
      <c r="J15" s="3"/>
      <c r="K15" s="18"/>
      <c r="L15" s="3"/>
      <c r="M15" s="12"/>
      <c r="N15" s="17"/>
      <c r="O15" s="16"/>
      <c r="P15" s="14">
        <f>G15*15*86.4</f>
        <v>78564.48000000001</v>
      </c>
      <c r="Q15" s="15">
        <f>G15*15*86.4</f>
        <v>78564.48000000001</v>
      </c>
      <c r="R15" s="17"/>
      <c r="S15" s="15">
        <f>G15*15*86.4</f>
        <v>78564.48000000001</v>
      </c>
      <c r="T15" s="17"/>
      <c r="U15" s="15">
        <f>G15*15*86.4</f>
        <v>78564.48000000001</v>
      </c>
      <c r="V15" s="17"/>
      <c r="W15" s="15">
        <f>G15*15*86.4</f>
        <v>78564.48000000001</v>
      </c>
      <c r="X15" s="17"/>
      <c r="Y15" s="15">
        <f>G15*15*86.4</f>
        <v>78564.48000000001</v>
      </c>
      <c r="Z15" s="17"/>
      <c r="AA15" s="16"/>
      <c r="AB15" s="17"/>
      <c r="AC15" s="16"/>
      <c r="AD15" s="13"/>
      <c r="AE15" s="12"/>
      <c r="AF15" s="3"/>
      <c r="AG15" s="19">
        <f t="shared" si="5"/>
        <v>334.08</v>
      </c>
      <c r="AH15" s="61">
        <f t="shared" si="6"/>
        <v>471386.88</v>
      </c>
    </row>
    <row r="16" spans="1:34" ht="40.5" customHeight="1" thickBot="1" x14ac:dyDescent="0.3">
      <c r="A16" s="30">
        <f t="shared" si="4"/>
        <v>10</v>
      </c>
      <c r="B16" s="33" t="s">
        <v>24</v>
      </c>
      <c r="C16" s="46">
        <v>1411</v>
      </c>
      <c r="D16" s="46">
        <f t="shared" si="1"/>
        <v>16.331018518518519</v>
      </c>
      <c r="E16" s="46">
        <f t="shared" si="2"/>
        <v>1.0887345679012346</v>
      </c>
      <c r="F16" s="46">
        <v>11.12</v>
      </c>
      <c r="G16" s="46">
        <f t="shared" si="3"/>
        <v>12.106728395061728</v>
      </c>
      <c r="H16" s="46">
        <v>3</v>
      </c>
      <c r="I16" s="58"/>
      <c r="J16" s="47"/>
      <c r="K16" s="48"/>
      <c r="L16" s="47"/>
      <c r="M16" s="52"/>
      <c r="N16" s="50"/>
      <c r="O16" s="49"/>
      <c r="P16" s="50"/>
      <c r="Q16" s="49"/>
      <c r="R16" s="50"/>
      <c r="S16" s="51">
        <f>G16*15*86.4</f>
        <v>15690.32</v>
      </c>
      <c r="T16" s="50"/>
      <c r="U16" s="51">
        <f>G16*15*86.4</f>
        <v>15690.32</v>
      </c>
      <c r="V16" s="50"/>
      <c r="W16" s="51">
        <f>G16*15*86.4</f>
        <v>15690.32</v>
      </c>
      <c r="X16" s="50"/>
      <c r="Y16" s="49"/>
      <c r="Z16" s="50"/>
      <c r="AA16" s="49"/>
      <c r="AB16" s="50"/>
      <c r="AC16" s="49"/>
      <c r="AD16" s="53"/>
      <c r="AE16" s="52"/>
      <c r="AF16" s="47"/>
      <c r="AG16" s="66">
        <f>F16*H16</f>
        <v>33.36</v>
      </c>
      <c r="AH16" s="62">
        <f t="shared" si="6"/>
        <v>47070.96</v>
      </c>
    </row>
    <row r="17" spans="1:34" ht="40.5" customHeight="1" x14ac:dyDescent="0.25">
      <c r="A17" s="30">
        <f t="shared" si="4"/>
        <v>11</v>
      </c>
      <c r="B17" s="54" t="s">
        <v>30</v>
      </c>
      <c r="C17" s="44"/>
      <c r="D17" s="44"/>
      <c r="E17" s="44"/>
      <c r="F17" s="44"/>
      <c r="G17" s="45"/>
      <c r="H17" s="45"/>
      <c r="I17" s="64">
        <f>I7+I8+I9+I10+I11+I12+I13+I14+I15+I16</f>
        <v>0</v>
      </c>
      <c r="J17" s="63">
        <f>J7+J8+J9+J10+J11+J12+J13+J14+J15+J16</f>
        <v>0</v>
      </c>
      <c r="K17" s="64">
        <f>K7+K8+K9+K10+K11+K12+K13+K14+K15+K16</f>
        <v>72037.55</v>
      </c>
      <c r="L17" s="63">
        <f>L7+L8+L9+L10+L11+L12+L13+L14+L15+L16</f>
        <v>0</v>
      </c>
      <c r="M17" s="64">
        <f t="shared" ref="M17:AF17" si="7">M7+M8+M9+M10+M11+M12+M13+M14+M15+M16</f>
        <v>0</v>
      </c>
      <c r="N17" s="63">
        <f t="shared" si="7"/>
        <v>129209.97333333333</v>
      </c>
      <c r="O17" s="64">
        <f t="shared" si="7"/>
        <v>363346.61000000004</v>
      </c>
      <c r="P17" s="63">
        <f t="shared" si="7"/>
        <v>398880</v>
      </c>
      <c r="Q17" s="64">
        <f t="shared" si="7"/>
        <v>781332.06</v>
      </c>
      <c r="R17" s="63">
        <f t="shared" si="7"/>
        <v>191105.54666666666</v>
      </c>
      <c r="S17" s="64">
        <f t="shared" si="7"/>
        <v>1335185.8900000001</v>
      </c>
      <c r="T17" s="63">
        <f t="shared" si="7"/>
        <v>179161.44999999998</v>
      </c>
      <c r="U17" s="64">
        <f t="shared" si="7"/>
        <v>1335185.8900000001</v>
      </c>
      <c r="V17" s="63">
        <f t="shared" si="7"/>
        <v>191105.54666666666</v>
      </c>
      <c r="W17" s="64">
        <f t="shared" si="7"/>
        <v>964620.95999999985</v>
      </c>
      <c r="X17" s="63">
        <f t="shared" si="7"/>
        <v>191105.54666666666</v>
      </c>
      <c r="Y17" s="64">
        <f t="shared" si="7"/>
        <v>78564.48000000001</v>
      </c>
      <c r="Z17" s="63">
        <f t="shared" si="7"/>
        <v>0</v>
      </c>
      <c r="AA17" s="64">
        <f t="shared" si="7"/>
        <v>0</v>
      </c>
      <c r="AB17" s="63">
        <f t="shared" si="7"/>
        <v>76840.05333333333</v>
      </c>
      <c r="AC17" s="64">
        <f t="shared" si="7"/>
        <v>0</v>
      </c>
      <c r="AD17" s="63">
        <f t="shared" si="7"/>
        <v>0</v>
      </c>
      <c r="AE17" s="64">
        <f t="shared" si="7"/>
        <v>0</v>
      </c>
      <c r="AF17" s="63">
        <f t="shared" si="7"/>
        <v>0</v>
      </c>
      <c r="AG17" s="64">
        <f>AG7+AG8+AG9+AG10+AG11+AG12+AG13+AG14+AG15+AG16</f>
        <v>4603.0599999999995</v>
      </c>
      <c r="AH17" s="63">
        <f>I17+J17+K17+L17+M17+N17+O17+P17+Q17+R17+S17+T17+U17+V17+W17+X17+Y17+Z17+AA17+AB17+AC17+AD17+AE17+AF17</f>
        <v>6287681.5566666685</v>
      </c>
    </row>
    <row r="18" spans="1:34" ht="40.5" customHeight="1" x14ac:dyDescent="0.25">
      <c r="A18" s="30">
        <f t="shared" si="4"/>
        <v>12</v>
      </c>
      <c r="B18" s="32" t="s">
        <v>31</v>
      </c>
      <c r="C18" s="24"/>
      <c r="D18" s="24"/>
      <c r="E18" s="24"/>
      <c r="F18" s="24"/>
      <c r="G18" s="24"/>
      <c r="H18" s="24"/>
      <c r="I18" s="9">
        <v>0.9</v>
      </c>
      <c r="J18" s="10">
        <f>I18</f>
        <v>0.9</v>
      </c>
      <c r="K18" s="9">
        <v>0.9</v>
      </c>
      <c r="L18" s="10">
        <f t="shared" ref="L18:L21" si="8">K18</f>
        <v>0.9</v>
      </c>
      <c r="M18" s="9">
        <v>0.9</v>
      </c>
      <c r="N18" s="10">
        <f t="shared" ref="N18:N21" si="9">M18</f>
        <v>0.9</v>
      </c>
      <c r="O18" s="9">
        <v>0.9</v>
      </c>
      <c r="P18" s="10">
        <f t="shared" ref="P18:P21" si="10">O18</f>
        <v>0.9</v>
      </c>
      <c r="Q18" s="9">
        <v>0.9</v>
      </c>
      <c r="R18" s="10">
        <f t="shared" ref="R18:R21" si="11">Q18</f>
        <v>0.9</v>
      </c>
      <c r="S18" s="9">
        <v>0.9</v>
      </c>
      <c r="T18" s="10">
        <f t="shared" ref="T18:T21" si="12">S18</f>
        <v>0.9</v>
      </c>
      <c r="U18" s="9">
        <v>0.9</v>
      </c>
      <c r="V18" s="10">
        <f t="shared" ref="V18:V21" si="13">U18</f>
        <v>0.9</v>
      </c>
      <c r="W18" s="9">
        <v>0.9</v>
      </c>
      <c r="X18" s="10">
        <f t="shared" ref="X18:X21" si="14">W18</f>
        <v>0.9</v>
      </c>
      <c r="Y18" s="9">
        <v>0.9</v>
      </c>
      <c r="Z18" s="10">
        <f t="shared" ref="Z18:Z21" si="15">Y18</f>
        <v>0.9</v>
      </c>
      <c r="AA18" s="9">
        <v>0.9</v>
      </c>
      <c r="AB18" s="10">
        <f t="shared" ref="AB18:AB21" si="16">AA18</f>
        <v>0.9</v>
      </c>
      <c r="AC18" s="9">
        <v>0.9</v>
      </c>
      <c r="AD18" s="10">
        <f t="shared" ref="AD18:AD21" si="17">AC18</f>
        <v>0.9</v>
      </c>
      <c r="AE18" s="9">
        <v>0.9</v>
      </c>
      <c r="AF18" s="10">
        <f t="shared" ref="AF18:AF21" si="18">AE18</f>
        <v>0.9</v>
      </c>
      <c r="AG18" s="7"/>
      <c r="AH18" s="8"/>
    </row>
    <row r="19" spans="1:34" ht="40.5" customHeight="1" x14ac:dyDescent="0.25">
      <c r="A19" s="30">
        <f t="shared" si="4"/>
        <v>13</v>
      </c>
      <c r="B19" s="32" t="s">
        <v>32</v>
      </c>
      <c r="C19" s="23"/>
      <c r="D19" s="23"/>
      <c r="E19" s="23"/>
      <c r="F19" s="23"/>
      <c r="G19" s="26"/>
      <c r="H19" s="26"/>
      <c r="I19" s="67">
        <v>0.9</v>
      </c>
      <c r="J19" s="68">
        <f>I19</f>
        <v>0.9</v>
      </c>
      <c r="K19" s="67">
        <v>0.9</v>
      </c>
      <c r="L19" s="68">
        <f t="shared" si="8"/>
        <v>0.9</v>
      </c>
      <c r="M19" s="67">
        <v>0.9</v>
      </c>
      <c r="N19" s="68">
        <f t="shared" si="9"/>
        <v>0.9</v>
      </c>
      <c r="O19" s="67">
        <v>0.9</v>
      </c>
      <c r="P19" s="68">
        <f t="shared" si="10"/>
        <v>0.9</v>
      </c>
      <c r="Q19" s="67">
        <v>0.9</v>
      </c>
      <c r="R19" s="68">
        <f t="shared" si="11"/>
        <v>0.9</v>
      </c>
      <c r="S19" s="67">
        <v>0.9</v>
      </c>
      <c r="T19" s="68">
        <f t="shared" si="12"/>
        <v>0.9</v>
      </c>
      <c r="U19" s="67">
        <v>0.9</v>
      </c>
      <c r="V19" s="68">
        <f t="shared" si="13"/>
        <v>0.9</v>
      </c>
      <c r="W19" s="67">
        <v>0.9</v>
      </c>
      <c r="X19" s="68">
        <f t="shared" si="14"/>
        <v>0.9</v>
      </c>
      <c r="Y19" s="67">
        <v>0.9</v>
      </c>
      <c r="Z19" s="68">
        <f t="shared" si="15"/>
        <v>0.9</v>
      </c>
      <c r="AA19" s="67">
        <v>0.9</v>
      </c>
      <c r="AB19" s="68">
        <f t="shared" si="16"/>
        <v>0.9</v>
      </c>
      <c r="AC19" s="67">
        <v>0.9</v>
      </c>
      <c r="AD19" s="68">
        <f t="shared" si="17"/>
        <v>0.9</v>
      </c>
      <c r="AE19" s="67">
        <v>0.9</v>
      </c>
      <c r="AF19" s="68">
        <f t="shared" si="18"/>
        <v>0.9</v>
      </c>
      <c r="AG19" s="7"/>
      <c r="AH19" s="8"/>
    </row>
    <row r="20" spans="1:34" ht="40.5" customHeight="1" x14ac:dyDescent="0.25">
      <c r="A20" s="30">
        <f t="shared" si="4"/>
        <v>14</v>
      </c>
      <c r="B20" s="32" t="s">
        <v>33</v>
      </c>
      <c r="C20" s="24"/>
      <c r="D20" s="24"/>
      <c r="E20" s="24"/>
      <c r="F20" s="24"/>
      <c r="G20" s="24"/>
      <c r="H20" s="24"/>
      <c r="I20" s="7">
        <v>0.85</v>
      </c>
      <c r="J20" s="8">
        <f>I20</f>
        <v>0.85</v>
      </c>
      <c r="K20" s="7">
        <v>0.85</v>
      </c>
      <c r="L20" s="8">
        <f t="shared" si="8"/>
        <v>0.85</v>
      </c>
      <c r="M20" s="7">
        <v>0.85</v>
      </c>
      <c r="N20" s="8">
        <f t="shared" si="9"/>
        <v>0.85</v>
      </c>
      <c r="O20" s="7">
        <v>0.85</v>
      </c>
      <c r="P20" s="8">
        <f t="shared" si="10"/>
        <v>0.85</v>
      </c>
      <c r="Q20" s="7">
        <v>0.85</v>
      </c>
      <c r="R20" s="8">
        <f t="shared" si="11"/>
        <v>0.85</v>
      </c>
      <c r="S20" s="7">
        <v>0.85</v>
      </c>
      <c r="T20" s="8">
        <f t="shared" si="12"/>
        <v>0.85</v>
      </c>
      <c r="U20" s="7">
        <v>0.85</v>
      </c>
      <c r="V20" s="8">
        <f t="shared" si="13"/>
        <v>0.85</v>
      </c>
      <c r="W20" s="7">
        <v>0.85</v>
      </c>
      <c r="X20" s="8">
        <f t="shared" si="14"/>
        <v>0.85</v>
      </c>
      <c r="Y20" s="7">
        <v>0.85</v>
      </c>
      <c r="Z20" s="8">
        <f t="shared" si="15"/>
        <v>0.85</v>
      </c>
      <c r="AA20" s="7">
        <v>0.85</v>
      </c>
      <c r="AB20" s="8">
        <f t="shared" si="16"/>
        <v>0.85</v>
      </c>
      <c r="AC20" s="7">
        <v>0.85</v>
      </c>
      <c r="AD20" s="8">
        <f t="shared" si="17"/>
        <v>0.85</v>
      </c>
      <c r="AE20" s="7">
        <v>0.85</v>
      </c>
      <c r="AF20" s="8">
        <f t="shared" si="18"/>
        <v>0.85</v>
      </c>
      <c r="AG20" s="7"/>
      <c r="AH20" s="8"/>
    </row>
    <row r="21" spans="1:34" ht="40.5" customHeight="1" x14ac:dyDescent="0.25">
      <c r="A21" s="30">
        <f t="shared" si="4"/>
        <v>15</v>
      </c>
      <c r="B21" s="32" t="s">
        <v>34</v>
      </c>
      <c r="C21" s="24"/>
      <c r="D21" s="24"/>
      <c r="E21" s="24"/>
      <c r="F21" s="24"/>
      <c r="G21" s="24"/>
      <c r="H21" s="24"/>
      <c r="I21" s="7">
        <v>0.83</v>
      </c>
      <c r="J21" s="8">
        <f>I21</f>
        <v>0.83</v>
      </c>
      <c r="K21" s="7">
        <v>0.83</v>
      </c>
      <c r="L21" s="8">
        <f t="shared" si="8"/>
        <v>0.83</v>
      </c>
      <c r="M21" s="7">
        <v>0.83</v>
      </c>
      <c r="N21" s="8">
        <f t="shared" si="9"/>
        <v>0.83</v>
      </c>
      <c r="O21" s="7">
        <v>0.83</v>
      </c>
      <c r="P21" s="8">
        <f t="shared" si="10"/>
        <v>0.83</v>
      </c>
      <c r="Q21" s="7">
        <v>0.83</v>
      </c>
      <c r="R21" s="8">
        <f t="shared" si="11"/>
        <v>0.83</v>
      </c>
      <c r="S21" s="7">
        <v>0.83</v>
      </c>
      <c r="T21" s="8">
        <f t="shared" si="12"/>
        <v>0.83</v>
      </c>
      <c r="U21" s="7">
        <v>0.83</v>
      </c>
      <c r="V21" s="8">
        <f t="shared" si="13"/>
        <v>0.83</v>
      </c>
      <c r="W21" s="7">
        <v>0.83</v>
      </c>
      <c r="X21" s="8">
        <f t="shared" si="14"/>
        <v>0.83</v>
      </c>
      <c r="Y21" s="7">
        <v>0.83</v>
      </c>
      <c r="Z21" s="8">
        <f t="shared" si="15"/>
        <v>0.83</v>
      </c>
      <c r="AA21" s="7">
        <v>0.83</v>
      </c>
      <c r="AB21" s="8">
        <f t="shared" si="16"/>
        <v>0.83</v>
      </c>
      <c r="AC21" s="7">
        <v>0.83</v>
      </c>
      <c r="AD21" s="8">
        <f t="shared" si="17"/>
        <v>0.83</v>
      </c>
      <c r="AE21" s="7">
        <v>0.83</v>
      </c>
      <c r="AF21" s="8">
        <f t="shared" si="18"/>
        <v>0.83</v>
      </c>
      <c r="AG21" s="7"/>
      <c r="AH21" s="8"/>
    </row>
    <row r="22" spans="1:34" ht="40.5" customHeight="1" x14ac:dyDescent="0.25">
      <c r="A22" s="30">
        <f t="shared" si="4"/>
        <v>16</v>
      </c>
      <c r="B22" s="32" t="s">
        <v>35</v>
      </c>
      <c r="C22" s="24"/>
      <c r="D22" s="24"/>
      <c r="E22" s="24"/>
      <c r="F22" s="24"/>
      <c r="G22" s="24"/>
      <c r="H22" s="24"/>
      <c r="I22" s="7">
        <f>I18*I19*I20*I21</f>
        <v>0.57145499999999994</v>
      </c>
      <c r="J22" s="8">
        <f>J18*J19*J20*J21</f>
        <v>0.57145499999999994</v>
      </c>
      <c r="K22" s="7">
        <f t="shared" ref="K22:AF22" si="19">K18*K19*K20*K21</f>
        <v>0.57145499999999994</v>
      </c>
      <c r="L22" s="8">
        <f t="shared" si="19"/>
        <v>0.57145499999999994</v>
      </c>
      <c r="M22" s="7">
        <f t="shared" si="19"/>
        <v>0.57145499999999994</v>
      </c>
      <c r="N22" s="8">
        <f t="shared" si="19"/>
        <v>0.57145499999999994</v>
      </c>
      <c r="O22" s="7">
        <f>O18*O19*O20*O21</f>
        <v>0.57145499999999994</v>
      </c>
      <c r="P22" s="8">
        <f t="shared" si="19"/>
        <v>0.57145499999999994</v>
      </c>
      <c r="Q22" s="7">
        <f t="shared" si="19"/>
        <v>0.57145499999999994</v>
      </c>
      <c r="R22" s="8">
        <f t="shared" si="19"/>
        <v>0.57145499999999994</v>
      </c>
      <c r="S22" s="7">
        <f t="shared" si="19"/>
        <v>0.57145499999999994</v>
      </c>
      <c r="T22" s="8">
        <f t="shared" si="19"/>
        <v>0.57145499999999994</v>
      </c>
      <c r="U22" s="7">
        <f t="shared" si="19"/>
        <v>0.57145499999999994</v>
      </c>
      <c r="V22" s="8">
        <f t="shared" si="19"/>
        <v>0.57145499999999994</v>
      </c>
      <c r="W22" s="7">
        <f t="shared" si="19"/>
        <v>0.57145499999999994</v>
      </c>
      <c r="X22" s="8">
        <f t="shared" si="19"/>
        <v>0.57145499999999994</v>
      </c>
      <c r="Y22" s="7">
        <f t="shared" si="19"/>
        <v>0.57145499999999994</v>
      </c>
      <c r="Z22" s="8">
        <f t="shared" si="19"/>
        <v>0.57145499999999994</v>
      </c>
      <c r="AA22" s="7">
        <f t="shared" si="19"/>
        <v>0.57145499999999994</v>
      </c>
      <c r="AB22" s="8">
        <f t="shared" si="19"/>
        <v>0.57145499999999994</v>
      </c>
      <c r="AC22" s="7">
        <f t="shared" si="19"/>
        <v>0.57145499999999994</v>
      </c>
      <c r="AD22" s="8">
        <f t="shared" si="19"/>
        <v>0.57145499999999994</v>
      </c>
      <c r="AE22" s="7">
        <f t="shared" si="19"/>
        <v>0.57145499999999994</v>
      </c>
      <c r="AF22" s="8">
        <f t="shared" si="19"/>
        <v>0.57145499999999994</v>
      </c>
      <c r="AG22" s="7"/>
      <c r="AH22" s="8"/>
    </row>
    <row r="23" spans="1:34" ht="40.5" customHeight="1" x14ac:dyDescent="0.25">
      <c r="A23" s="30">
        <f t="shared" si="4"/>
        <v>17</v>
      </c>
      <c r="B23" s="32" t="s">
        <v>36</v>
      </c>
      <c r="C23" s="24"/>
      <c r="D23" s="23"/>
      <c r="E23" s="24"/>
      <c r="F23" s="24"/>
      <c r="G23" s="24"/>
      <c r="H23" s="24"/>
      <c r="I23" s="4">
        <f>I17/I22</f>
        <v>0</v>
      </c>
      <c r="J23" s="5">
        <f>J17/J22</f>
        <v>0</v>
      </c>
      <c r="K23" s="4">
        <f t="shared" ref="K23:AE23" si="20">K17/K22</f>
        <v>126059.88223044686</v>
      </c>
      <c r="L23" s="5">
        <f t="shared" si="20"/>
        <v>0</v>
      </c>
      <c r="M23" s="4">
        <f t="shared" si="20"/>
        <v>0</v>
      </c>
      <c r="N23" s="5">
        <f t="shared" si="20"/>
        <v>226106.99588477367</v>
      </c>
      <c r="O23" s="4">
        <f>O17/O22</f>
        <v>635827.16049382731</v>
      </c>
      <c r="P23" s="5">
        <f t="shared" si="20"/>
        <v>698007.71714308218</v>
      </c>
      <c r="Q23" s="4">
        <f t="shared" si="20"/>
        <v>1367267.8688610655</v>
      </c>
      <c r="R23" s="5">
        <f t="shared" si="20"/>
        <v>334419.23977682705</v>
      </c>
      <c r="S23" s="4">
        <f t="shared" si="20"/>
        <v>2336467.2458898779</v>
      </c>
      <c r="T23" s="5">
        <f t="shared" si="20"/>
        <v>313518.03729077533</v>
      </c>
      <c r="U23" s="4">
        <f t="shared" si="20"/>
        <v>2336467.2458898779</v>
      </c>
      <c r="V23" s="5">
        <f t="shared" si="20"/>
        <v>334419.23977682705</v>
      </c>
      <c r="W23" s="4">
        <f t="shared" si="20"/>
        <v>1688008.6096018059</v>
      </c>
      <c r="X23" s="5">
        <f t="shared" si="20"/>
        <v>334419.23977682705</v>
      </c>
      <c r="Y23" s="4">
        <f t="shared" si="20"/>
        <v>137481.48148148152</v>
      </c>
      <c r="Z23" s="5">
        <f t="shared" si="20"/>
        <v>0</v>
      </c>
      <c r="AA23" s="4">
        <f t="shared" si="20"/>
        <v>0</v>
      </c>
      <c r="AB23" s="5">
        <f t="shared" si="20"/>
        <v>134463.87437914329</v>
      </c>
      <c r="AC23" s="4">
        <f t="shared" si="20"/>
        <v>0</v>
      </c>
      <c r="AD23" s="5">
        <f t="shared" si="20"/>
        <v>0</v>
      </c>
      <c r="AE23" s="4">
        <f t="shared" si="20"/>
        <v>0</v>
      </c>
      <c r="AF23" s="5">
        <f>AF17/AF22</f>
        <v>0</v>
      </c>
      <c r="AG23" s="4"/>
      <c r="AH23" s="5">
        <f>I23+J23+K23+L23+M23+N23+O23+P23+Q23+R23+S23+T23+U23+V23+W23+X23+Y23+Z23+AA23+AB23+AC23+AD23+AE23+AF23</f>
        <v>11002933.838476639</v>
      </c>
    </row>
    <row r="24" spans="1:34" ht="40.5" customHeight="1" thickBot="1" x14ac:dyDescent="0.3">
      <c r="A24" s="30">
        <f t="shared" si="4"/>
        <v>18</v>
      </c>
      <c r="B24" s="33" t="s">
        <v>37</v>
      </c>
      <c r="C24" s="25"/>
      <c r="D24" s="25"/>
      <c r="E24" s="25"/>
      <c r="F24" s="25"/>
      <c r="G24" s="25"/>
      <c r="H24" s="25"/>
      <c r="I24" s="69">
        <f>I23/(15*86400)</f>
        <v>0</v>
      </c>
      <c r="J24" s="42">
        <f>J23/(15*86400)</f>
        <v>0</v>
      </c>
      <c r="K24" s="69">
        <f t="shared" ref="K24:AF24" si="21">K23/(15*86400)</f>
        <v>9.7268427646949734E-2</v>
      </c>
      <c r="L24" s="42">
        <f t="shared" si="21"/>
        <v>0</v>
      </c>
      <c r="M24" s="69">
        <f t="shared" si="21"/>
        <v>0</v>
      </c>
      <c r="N24" s="42">
        <f t="shared" si="21"/>
        <v>0.17446527460244882</v>
      </c>
      <c r="O24" s="69">
        <f t="shared" si="21"/>
        <v>0.49060737692424949</v>
      </c>
      <c r="P24" s="42">
        <f t="shared" si="21"/>
        <v>0.53858620149929182</v>
      </c>
      <c r="Q24" s="69">
        <f t="shared" si="21"/>
        <v>1.0549906395532913</v>
      </c>
      <c r="R24" s="42">
        <f t="shared" si="21"/>
        <v>0.25803953686483566</v>
      </c>
      <c r="S24" s="69">
        <f t="shared" si="21"/>
        <v>1.8028296650384861</v>
      </c>
      <c r="T24" s="42">
        <f t="shared" si="21"/>
        <v>0.24191206581078345</v>
      </c>
      <c r="U24" s="69">
        <f t="shared" si="21"/>
        <v>1.8028296650384861</v>
      </c>
      <c r="V24" s="42">
        <f t="shared" si="21"/>
        <v>0.25803953686483566</v>
      </c>
      <c r="W24" s="69">
        <f t="shared" si="21"/>
        <v>1.3024757790137391</v>
      </c>
      <c r="X24" s="42">
        <f t="shared" si="21"/>
        <v>0.25803953686483566</v>
      </c>
      <c r="Y24" s="69">
        <f t="shared" si="21"/>
        <v>0.10608139003200734</v>
      </c>
      <c r="Z24" s="42">
        <f t="shared" si="21"/>
        <v>0</v>
      </c>
      <c r="AA24" s="69">
        <f t="shared" si="21"/>
        <v>0</v>
      </c>
      <c r="AB24" s="42">
        <f t="shared" si="21"/>
        <v>0.1037529894900797</v>
      </c>
      <c r="AC24" s="69">
        <f t="shared" si="21"/>
        <v>0</v>
      </c>
      <c r="AD24" s="42">
        <f t="shared" si="21"/>
        <v>0</v>
      </c>
      <c r="AE24" s="69">
        <f t="shared" si="21"/>
        <v>0</v>
      </c>
      <c r="AF24" s="42">
        <f t="shared" si="21"/>
        <v>0</v>
      </c>
      <c r="AG24" s="69"/>
      <c r="AH24" s="42"/>
    </row>
  </sheetData>
  <mergeCells count="24">
    <mergeCell ref="Q4:R4"/>
    <mergeCell ref="A1:AH1"/>
    <mergeCell ref="A2:AH2"/>
    <mergeCell ref="A3:AH3"/>
    <mergeCell ref="A4:A5"/>
    <mergeCell ref="B4:B5"/>
    <mergeCell ref="C4:C5"/>
    <mergeCell ref="D4:D5"/>
    <mergeCell ref="E4:E5"/>
    <mergeCell ref="F4:F5"/>
    <mergeCell ref="G4:G5"/>
    <mergeCell ref="H4:H5"/>
    <mergeCell ref="I4:J4"/>
    <mergeCell ref="K4:L4"/>
    <mergeCell ref="M4:N4"/>
    <mergeCell ref="O4:P4"/>
    <mergeCell ref="AE4:AF4"/>
    <mergeCell ref="AG4:AH4"/>
    <mergeCell ref="S4:T4"/>
    <mergeCell ref="U4:V4"/>
    <mergeCell ref="W4:X4"/>
    <mergeCell ref="Y4:Z4"/>
    <mergeCell ref="AA4:AB4"/>
    <mergeCell ref="AC4:AD4"/>
  </mergeCells>
  <pageMargins left="0.7" right="0.7" top="0.75" bottom="0.75" header="0.3" footer="0.3"/>
  <pageSetup paperSize="9" scale="3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C19C0F-30D1-4F18-B13F-0605CB5781B1}">
  <dimension ref="A1:AH24"/>
  <sheetViews>
    <sheetView view="pageBreakPreview" zoomScale="60" zoomScaleNormal="80" workbookViewId="0">
      <selection sqref="A1:AH1"/>
    </sheetView>
  </sheetViews>
  <sheetFormatPr defaultColWidth="8.85546875" defaultRowHeight="15" x14ac:dyDescent="0.25"/>
  <cols>
    <col min="1" max="1" width="3.85546875" style="1" customWidth="1"/>
    <col min="2" max="2" width="31.140625" style="1" customWidth="1"/>
    <col min="3" max="3" width="8.85546875" style="1"/>
    <col min="4" max="4" width="11.85546875" style="1" customWidth="1"/>
    <col min="5" max="5" width="10.85546875" style="1" customWidth="1"/>
    <col min="6" max="6" width="9.7109375" style="1" customWidth="1"/>
    <col min="7" max="7" width="12" style="1" customWidth="1"/>
    <col min="8" max="8" width="14.28515625" style="1" customWidth="1"/>
    <col min="9" max="10" width="7.140625" style="1" customWidth="1"/>
    <col min="11" max="11" width="11.42578125" style="1" customWidth="1"/>
    <col min="12" max="13" width="7.140625" style="1" customWidth="1"/>
    <col min="14" max="14" width="8.42578125" style="1" customWidth="1"/>
    <col min="15" max="15" width="8.28515625" style="1" customWidth="1"/>
    <col min="16" max="16" width="11.28515625" style="1" customWidth="1"/>
    <col min="17" max="18" width="11.7109375" style="1" customWidth="1"/>
    <col min="19" max="19" width="14.140625" style="1" customWidth="1"/>
    <col min="20" max="20" width="11.7109375" style="1" customWidth="1"/>
    <col min="21" max="21" width="13.5703125" style="1" customWidth="1"/>
    <col min="22" max="22" width="11.7109375" style="1" customWidth="1"/>
    <col min="23" max="23" width="14.85546875" style="1" customWidth="1"/>
    <col min="24" max="25" width="11.7109375" style="1" customWidth="1"/>
    <col min="26" max="27" width="7.140625" style="1" customWidth="1"/>
    <col min="28" max="28" width="11.42578125" style="1" customWidth="1"/>
    <col min="29" max="32" width="7.140625" style="1" customWidth="1"/>
    <col min="33" max="33" width="11.28515625" style="2" customWidth="1"/>
    <col min="34" max="34" width="15.42578125" style="2" customWidth="1"/>
    <col min="35" max="16384" width="8.85546875" style="1"/>
  </cols>
  <sheetData>
    <row r="1" spans="1:34" ht="22.5" customHeight="1" x14ac:dyDescent="0.25">
      <c r="A1" s="72" t="s">
        <v>47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  <c r="AD1" s="73"/>
      <c r="AE1" s="73"/>
      <c r="AF1" s="73"/>
      <c r="AG1" s="73"/>
      <c r="AH1" s="74"/>
    </row>
    <row r="2" spans="1:34" ht="22.5" customHeight="1" x14ac:dyDescent="0.25">
      <c r="A2" s="75" t="s">
        <v>0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  <c r="Y2" s="76"/>
      <c r="Z2" s="76"/>
      <c r="AA2" s="76"/>
      <c r="AB2" s="76"/>
      <c r="AC2" s="76"/>
      <c r="AD2" s="76"/>
      <c r="AE2" s="76"/>
      <c r="AF2" s="76"/>
      <c r="AG2" s="76"/>
      <c r="AH2" s="77"/>
    </row>
    <row r="3" spans="1:34" ht="22.5" customHeight="1" thickBot="1" x14ac:dyDescent="0.3">
      <c r="A3" s="78" t="s">
        <v>25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79"/>
      <c r="Y3" s="79"/>
      <c r="Z3" s="79"/>
      <c r="AA3" s="79"/>
      <c r="AB3" s="79"/>
      <c r="AC3" s="79"/>
      <c r="AD3" s="79"/>
      <c r="AE3" s="79"/>
      <c r="AF3" s="79"/>
      <c r="AG3" s="79"/>
      <c r="AH3" s="80"/>
    </row>
    <row r="4" spans="1:34" ht="52.5" customHeight="1" thickBot="1" x14ac:dyDescent="0.3">
      <c r="A4" s="85" t="s">
        <v>1</v>
      </c>
      <c r="B4" s="87" t="s">
        <v>2</v>
      </c>
      <c r="C4" s="87" t="s">
        <v>3</v>
      </c>
      <c r="D4" s="89" t="s">
        <v>26</v>
      </c>
      <c r="E4" s="89" t="s">
        <v>27</v>
      </c>
      <c r="F4" s="89" t="s">
        <v>28</v>
      </c>
      <c r="G4" s="89" t="s">
        <v>29</v>
      </c>
      <c r="H4" s="89" t="s">
        <v>38</v>
      </c>
      <c r="I4" s="81" t="s">
        <v>40</v>
      </c>
      <c r="J4" s="82"/>
      <c r="K4" s="81" t="s">
        <v>39</v>
      </c>
      <c r="L4" s="91"/>
      <c r="M4" s="83" t="s">
        <v>4</v>
      </c>
      <c r="N4" s="84"/>
      <c r="O4" s="83" t="s">
        <v>5</v>
      </c>
      <c r="P4" s="84"/>
      <c r="Q4" s="83" t="s">
        <v>6</v>
      </c>
      <c r="R4" s="84"/>
      <c r="S4" s="83" t="s">
        <v>7</v>
      </c>
      <c r="T4" s="84"/>
      <c r="U4" s="83" t="s">
        <v>42</v>
      </c>
      <c r="V4" s="84"/>
      <c r="W4" s="83" t="s">
        <v>8</v>
      </c>
      <c r="X4" s="84"/>
      <c r="Y4" s="83" t="s">
        <v>9</v>
      </c>
      <c r="Z4" s="84"/>
      <c r="AA4" s="83" t="s">
        <v>10</v>
      </c>
      <c r="AB4" s="84"/>
      <c r="AC4" s="83" t="s">
        <v>41</v>
      </c>
      <c r="AD4" s="84"/>
      <c r="AE4" s="83" t="s">
        <v>11</v>
      </c>
      <c r="AF4" s="84"/>
      <c r="AG4" s="70" t="s">
        <v>43</v>
      </c>
      <c r="AH4" s="71"/>
    </row>
    <row r="5" spans="1:34" ht="33" customHeight="1" thickBot="1" x14ac:dyDescent="0.3">
      <c r="A5" s="86"/>
      <c r="B5" s="88"/>
      <c r="C5" s="88"/>
      <c r="D5" s="88"/>
      <c r="E5" s="88"/>
      <c r="F5" s="90"/>
      <c r="G5" s="88"/>
      <c r="H5" s="90"/>
      <c r="I5" s="27" t="s">
        <v>12</v>
      </c>
      <c r="J5" s="28" t="s">
        <v>13</v>
      </c>
      <c r="K5" s="27" t="s">
        <v>12</v>
      </c>
      <c r="L5" s="29" t="s">
        <v>13</v>
      </c>
      <c r="M5" s="27" t="s">
        <v>12</v>
      </c>
      <c r="N5" s="28" t="s">
        <v>13</v>
      </c>
      <c r="O5" s="27" t="s">
        <v>12</v>
      </c>
      <c r="P5" s="28" t="s">
        <v>14</v>
      </c>
      <c r="Q5" s="27" t="s">
        <v>12</v>
      </c>
      <c r="R5" s="31" t="s">
        <v>13</v>
      </c>
      <c r="S5" s="27" t="s">
        <v>12</v>
      </c>
      <c r="T5" s="28" t="s">
        <v>14</v>
      </c>
      <c r="U5" s="27" t="s">
        <v>12</v>
      </c>
      <c r="V5" s="28" t="s">
        <v>13</v>
      </c>
      <c r="W5" s="27" t="s">
        <v>12</v>
      </c>
      <c r="X5" s="28" t="s">
        <v>13</v>
      </c>
      <c r="Y5" s="27" t="s">
        <v>12</v>
      </c>
      <c r="Z5" s="28" t="s">
        <v>14</v>
      </c>
      <c r="AA5" s="27" t="s">
        <v>12</v>
      </c>
      <c r="AB5" s="28" t="s">
        <v>13</v>
      </c>
      <c r="AC5" s="27" t="s">
        <v>12</v>
      </c>
      <c r="AD5" s="28" t="s">
        <v>14</v>
      </c>
      <c r="AE5" s="27" t="s">
        <v>12</v>
      </c>
      <c r="AF5" s="28" t="s">
        <v>13</v>
      </c>
      <c r="AG5" s="59" t="s">
        <v>44</v>
      </c>
      <c r="AH5" s="59" t="s">
        <v>45</v>
      </c>
    </row>
    <row r="6" spans="1:34" ht="15.75" thickBot="1" x14ac:dyDescent="0.3">
      <c r="A6" s="11">
        <v>1</v>
      </c>
      <c r="B6" s="11">
        <f>A6+1</f>
        <v>2</v>
      </c>
      <c r="C6" s="11">
        <f t="shared" ref="C6:AH6" si="0">B6+1</f>
        <v>3</v>
      </c>
      <c r="D6" s="11">
        <f t="shared" si="0"/>
        <v>4</v>
      </c>
      <c r="E6" s="11">
        <f t="shared" si="0"/>
        <v>5</v>
      </c>
      <c r="F6" s="11">
        <f t="shared" si="0"/>
        <v>6</v>
      </c>
      <c r="G6" s="11">
        <f t="shared" si="0"/>
        <v>7</v>
      </c>
      <c r="H6" s="11">
        <f t="shared" si="0"/>
        <v>8</v>
      </c>
      <c r="I6" s="11">
        <f t="shared" si="0"/>
        <v>9</v>
      </c>
      <c r="J6" s="11">
        <f t="shared" si="0"/>
        <v>10</v>
      </c>
      <c r="K6" s="11">
        <f t="shared" si="0"/>
        <v>11</v>
      </c>
      <c r="L6" s="11">
        <f t="shared" si="0"/>
        <v>12</v>
      </c>
      <c r="M6" s="11">
        <f t="shared" si="0"/>
        <v>13</v>
      </c>
      <c r="N6" s="11">
        <f t="shared" si="0"/>
        <v>14</v>
      </c>
      <c r="O6" s="11">
        <f t="shared" si="0"/>
        <v>15</v>
      </c>
      <c r="P6" s="11">
        <f t="shared" si="0"/>
        <v>16</v>
      </c>
      <c r="Q6" s="11">
        <f t="shared" si="0"/>
        <v>17</v>
      </c>
      <c r="R6" s="11">
        <f t="shared" si="0"/>
        <v>18</v>
      </c>
      <c r="S6" s="11">
        <f t="shared" si="0"/>
        <v>19</v>
      </c>
      <c r="T6" s="11">
        <f t="shared" si="0"/>
        <v>20</v>
      </c>
      <c r="U6" s="11">
        <f t="shared" si="0"/>
        <v>21</v>
      </c>
      <c r="V6" s="11">
        <f t="shared" si="0"/>
        <v>22</v>
      </c>
      <c r="W6" s="11">
        <f t="shared" si="0"/>
        <v>23</v>
      </c>
      <c r="X6" s="11">
        <f t="shared" si="0"/>
        <v>24</v>
      </c>
      <c r="Y6" s="11">
        <f t="shared" si="0"/>
        <v>25</v>
      </c>
      <c r="Z6" s="11">
        <f t="shared" si="0"/>
        <v>26</v>
      </c>
      <c r="AA6" s="11">
        <f t="shared" si="0"/>
        <v>27</v>
      </c>
      <c r="AB6" s="11">
        <f t="shared" si="0"/>
        <v>28</v>
      </c>
      <c r="AC6" s="11">
        <f t="shared" si="0"/>
        <v>29</v>
      </c>
      <c r="AD6" s="11">
        <f t="shared" si="0"/>
        <v>30</v>
      </c>
      <c r="AE6" s="11">
        <f t="shared" si="0"/>
        <v>31</v>
      </c>
      <c r="AF6" s="11">
        <f t="shared" si="0"/>
        <v>32</v>
      </c>
      <c r="AG6" s="11">
        <f t="shared" si="0"/>
        <v>33</v>
      </c>
      <c r="AH6" s="11">
        <f t="shared" si="0"/>
        <v>34</v>
      </c>
    </row>
    <row r="7" spans="1:34" ht="40.5" customHeight="1" x14ac:dyDescent="0.25">
      <c r="A7" s="43">
        <v>1</v>
      </c>
      <c r="B7" s="55" t="s">
        <v>15</v>
      </c>
      <c r="C7" s="34">
        <v>1235</v>
      </c>
      <c r="D7" s="34">
        <f>C7/86.4</f>
        <v>14.293981481481481</v>
      </c>
      <c r="E7" s="34">
        <f>D7/15</f>
        <v>0.95293209876543206</v>
      </c>
      <c r="F7" s="34">
        <v>3.59</v>
      </c>
      <c r="G7" s="34">
        <f>E7*F7</f>
        <v>3.421026234567901</v>
      </c>
      <c r="H7" s="34">
        <v>4</v>
      </c>
      <c r="I7" s="56"/>
      <c r="J7" s="35"/>
      <c r="K7" s="57">
        <f>G7*15*86.4</f>
        <v>4433.6499999999996</v>
      </c>
      <c r="L7" s="35"/>
      <c r="M7" s="41"/>
      <c r="N7" s="36"/>
      <c r="O7" s="38"/>
      <c r="P7" s="36"/>
      <c r="Q7" s="37">
        <f>G7*15*86.4</f>
        <v>4433.6499999999996</v>
      </c>
      <c r="R7" s="36"/>
      <c r="S7" s="38"/>
      <c r="T7" s="36"/>
      <c r="U7" s="38"/>
      <c r="V7" s="36"/>
      <c r="W7" s="37">
        <f>G7*15*86.4</f>
        <v>4433.6499999999996</v>
      </c>
      <c r="X7" s="36"/>
      <c r="Y7" s="38"/>
      <c r="Z7" s="36"/>
      <c r="AA7" s="38"/>
      <c r="AB7" s="39">
        <f>G7*16*86.4</f>
        <v>4729.2266666666665</v>
      </c>
      <c r="AC7" s="38"/>
      <c r="AD7" s="40"/>
      <c r="AE7" s="41"/>
      <c r="AF7" s="35"/>
      <c r="AG7" s="65">
        <f>F7*H7</f>
        <v>14.36</v>
      </c>
      <c r="AH7" s="60">
        <f>I7+J7+K7+L7+M7+N7+O7+P7+Q7+R7+S7+T7+U7+V7+W7+X7+Y7+Z7+AA7+AB7+AC7+AD7+AE7+AF7</f>
        <v>18030.176666666666</v>
      </c>
    </row>
    <row r="8" spans="1:34" ht="40.5" customHeight="1" x14ac:dyDescent="0.25">
      <c r="A8" s="30">
        <f>A7+1</f>
        <v>2</v>
      </c>
      <c r="B8" s="32" t="s">
        <v>16</v>
      </c>
      <c r="C8" s="22">
        <v>1235</v>
      </c>
      <c r="D8" s="22">
        <f t="shared" ref="D8:D16" si="1">C8/86.4</f>
        <v>14.293981481481481</v>
      </c>
      <c r="E8" s="22">
        <f t="shared" ref="E8:E16" si="2">D8/15</f>
        <v>0.95293209876543206</v>
      </c>
      <c r="F8" s="22">
        <v>6.4</v>
      </c>
      <c r="G8" s="22">
        <f t="shared" ref="G8:G16" si="3">E8*F8</f>
        <v>6.0987654320987659</v>
      </c>
      <c r="H8" s="22">
        <v>4</v>
      </c>
      <c r="I8" s="21"/>
      <c r="J8" s="3"/>
      <c r="K8" s="18"/>
      <c r="L8" s="3"/>
      <c r="M8" s="12"/>
      <c r="N8" s="17"/>
      <c r="O8" s="16"/>
      <c r="P8" s="17"/>
      <c r="Q8" s="15">
        <f>G8*15*86.4</f>
        <v>7904.0000000000018</v>
      </c>
      <c r="R8" s="17"/>
      <c r="S8" s="15">
        <f>G8*15*86.4</f>
        <v>7904.0000000000018</v>
      </c>
      <c r="T8" s="17"/>
      <c r="U8" s="15">
        <f>G8*15*86.4</f>
        <v>7904.0000000000018</v>
      </c>
      <c r="V8" s="17"/>
      <c r="W8" s="15">
        <f>G8*15*86.4</f>
        <v>7904.0000000000018</v>
      </c>
      <c r="X8" s="17"/>
      <c r="Y8" s="16"/>
      <c r="Z8" s="17"/>
      <c r="AA8" s="16"/>
      <c r="AB8" s="17"/>
      <c r="AC8" s="16"/>
      <c r="AD8" s="13"/>
      <c r="AE8" s="12"/>
      <c r="AF8" s="3"/>
      <c r="AG8" s="19">
        <f>F8*H8</f>
        <v>25.6</v>
      </c>
      <c r="AH8" s="61">
        <f>I8+J8+K8+L8+M8+N8+O8+P8+Q8+R8+S8+T8+U8+V8+W8+X8+Y8+Z8+AA8+AB8+AC8+AD8+AE8+AF8</f>
        <v>31616.000000000007</v>
      </c>
    </row>
    <row r="9" spans="1:34" ht="40.5" customHeight="1" x14ac:dyDescent="0.25">
      <c r="A9" s="30">
        <f t="shared" ref="A9:A24" si="4">A8+1</f>
        <v>3</v>
      </c>
      <c r="B9" s="32" t="s">
        <v>17</v>
      </c>
      <c r="C9" s="22">
        <v>1411</v>
      </c>
      <c r="D9" s="22">
        <f t="shared" si="1"/>
        <v>16.331018518518519</v>
      </c>
      <c r="E9" s="22">
        <f t="shared" si="2"/>
        <v>1.0887345679012346</v>
      </c>
      <c r="F9" s="22">
        <v>0</v>
      </c>
      <c r="G9" s="22">
        <f t="shared" si="3"/>
        <v>0</v>
      </c>
      <c r="H9" s="22">
        <v>4</v>
      </c>
      <c r="I9" s="21"/>
      <c r="J9" s="6">
        <f>G9*16*86.4</f>
        <v>0</v>
      </c>
      <c r="K9" s="20">
        <f>G9*15*86.4</f>
        <v>0</v>
      </c>
      <c r="L9" s="3"/>
      <c r="M9" s="12"/>
      <c r="N9" s="17"/>
      <c r="O9" s="16"/>
      <c r="P9" s="17"/>
      <c r="Q9" s="16"/>
      <c r="R9" s="17"/>
      <c r="S9" s="16"/>
      <c r="T9" s="17"/>
      <c r="U9" s="16"/>
      <c r="V9" s="17"/>
      <c r="W9" s="16"/>
      <c r="X9" s="17"/>
      <c r="Y9" s="16"/>
      <c r="Z9" s="17"/>
      <c r="AA9" s="16"/>
      <c r="AB9" s="17"/>
      <c r="AC9" s="15">
        <f>G9*15*86.4</f>
        <v>0</v>
      </c>
      <c r="AD9" s="13"/>
      <c r="AE9" s="15">
        <f>G9*15*86.4</f>
        <v>0</v>
      </c>
      <c r="AF9" s="3"/>
      <c r="AG9" s="19">
        <f t="shared" ref="AG9:AG15" si="5">F9*H9</f>
        <v>0</v>
      </c>
      <c r="AH9" s="61">
        <f t="shared" ref="AH9:AH16" si="6">I9+J9+K9+L9+M9+N9+O9+P9+Q9+R9+S9+T9+U9+V9+W9+X9+Y9+Z9+AA9+AB9+AC9+AD9+AE9+AF9</f>
        <v>0</v>
      </c>
    </row>
    <row r="10" spans="1:34" ht="40.5" customHeight="1" x14ac:dyDescent="0.25">
      <c r="A10" s="30">
        <f t="shared" si="4"/>
        <v>4</v>
      </c>
      <c r="B10" s="32" t="s">
        <v>18</v>
      </c>
      <c r="C10" s="22">
        <v>1411</v>
      </c>
      <c r="D10" s="22">
        <f t="shared" si="1"/>
        <v>16.331018518518519</v>
      </c>
      <c r="E10" s="22">
        <f t="shared" si="2"/>
        <v>1.0887345679012346</v>
      </c>
      <c r="F10" s="22">
        <v>0</v>
      </c>
      <c r="G10" s="22">
        <f t="shared" si="3"/>
        <v>0</v>
      </c>
      <c r="H10" s="22">
        <v>2</v>
      </c>
      <c r="I10" s="21"/>
      <c r="J10" s="3"/>
      <c r="K10" s="18"/>
      <c r="L10" s="3"/>
      <c r="M10" s="12"/>
      <c r="N10" s="14">
        <f>G10*16*86.4</f>
        <v>0</v>
      </c>
      <c r="O10" s="16"/>
      <c r="P10" s="14">
        <f>G10*16*86.4</f>
        <v>0</v>
      </c>
      <c r="Q10" s="16"/>
      <c r="R10" s="17"/>
      <c r="S10" s="16"/>
      <c r="T10" s="17"/>
      <c r="U10" s="16"/>
      <c r="V10" s="17"/>
      <c r="W10" s="16"/>
      <c r="X10" s="17"/>
      <c r="Y10" s="16"/>
      <c r="Z10" s="17"/>
      <c r="AA10" s="16"/>
      <c r="AB10" s="17"/>
      <c r="AC10" s="16"/>
      <c r="AD10" s="13"/>
      <c r="AE10" s="12"/>
      <c r="AF10" s="3"/>
      <c r="AG10" s="19">
        <f t="shared" si="5"/>
        <v>0</v>
      </c>
      <c r="AH10" s="61">
        <f t="shared" si="6"/>
        <v>0</v>
      </c>
    </row>
    <row r="11" spans="1:34" ht="40.5" customHeight="1" x14ac:dyDescent="0.25">
      <c r="A11" s="30">
        <f t="shared" si="4"/>
        <v>5</v>
      </c>
      <c r="B11" s="32" t="s">
        <v>19</v>
      </c>
      <c r="C11" s="22">
        <v>1411</v>
      </c>
      <c r="D11" s="22">
        <f t="shared" si="1"/>
        <v>16.331018518518519</v>
      </c>
      <c r="E11" s="22">
        <f t="shared" si="2"/>
        <v>1.0887345679012346</v>
      </c>
      <c r="F11" s="22">
        <v>67.34</v>
      </c>
      <c r="G11" s="22">
        <f t="shared" si="3"/>
        <v>73.315385802469137</v>
      </c>
      <c r="H11" s="22">
        <v>3</v>
      </c>
      <c r="I11" s="21"/>
      <c r="J11" s="3"/>
      <c r="K11" s="18"/>
      <c r="L11" s="3"/>
      <c r="M11" s="12"/>
      <c r="N11" s="17"/>
      <c r="O11" s="16"/>
      <c r="P11" s="17"/>
      <c r="Q11" s="16"/>
      <c r="R11" s="17"/>
      <c r="S11" s="15">
        <f>G11*15*86.4</f>
        <v>95016.74</v>
      </c>
      <c r="T11" s="17"/>
      <c r="U11" s="15">
        <f>G11*15*86.4</f>
        <v>95016.74</v>
      </c>
      <c r="V11" s="17"/>
      <c r="W11" s="15">
        <f>G11*15*86.4</f>
        <v>95016.74</v>
      </c>
      <c r="X11" s="17"/>
      <c r="Y11" s="16"/>
      <c r="Z11" s="17"/>
      <c r="AA11" s="16"/>
      <c r="AB11" s="17"/>
      <c r="AC11" s="16"/>
      <c r="AD11" s="13"/>
      <c r="AE11" s="12"/>
      <c r="AF11" s="3"/>
      <c r="AG11" s="19">
        <f t="shared" si="5"/>
        <v>202.02</v>
      </c>
      <c r="AH11" s="61">
        <f t="shared" si="6"/>
        <v>285050.22000000003</v>
      </c>
    </row>
    <row r="12" spans="1:34" ht="40.5" customHeight="1" x14ac:dyDescent="0.25">
      <c r="A12" s="30">
        <f t="shared" si="4"/>
        <v>6</v>
      </c>
      <c r="B12" s="32" t="s">
        <v>20</v>
      </c>
      <c r="C12" s="22">
        <v>1235</v>
      </c>
      <c r="D12" s="22">
        <f t="shared" si="1"/>
        <v>14.293981481481481</v>
      </c>
      <c r="E12" s="22">
        <f t="shared" si="2"/>
        <v>0.95293209876543206</v>
      </c>
      <c r="F12" s="22">
        <v>1</v>
      </c>
      <c r="G12" s="22">
        <f t="shared" si="3"/>
        <v>0.95293209876543206</v>
      </c>
      <c r="H12" s="22">
        <v>5</v>
      </c>
      <c r="I12" s="21"/>
      <c r="J12" s="3"/>
      <c r="K12" s="18"/>
      <c r="L12" s="3"/>
      <c r="M12" s="12"/>
      <c r="N12" s="17"/>
      <c r="O12" s="16"/>
      <c r="P12" s="14">
        <f>G12*16*86.4</f>
        <v>1317.3333333333333</v>
      </c>
      <c r="Q12" s="16"/>
      <c r="R12" s="14">
        <f>G12*16*86.4</f>
        <v>1317.3333333333333</v>
      </c>
      <c r="S12" s="16"/>
      <c r="T12" s="14">
        <f>G12*15*86.4</f>
        <v>1235</v>
      </c>
      <c r="U12" s="16"/>
      <c r="V12" s="14">
        <f>G12*16*86.4</f>
        <v>1317.3333333333333</v>
      </c>
      <c r="W12" s="16"/>
      <c r="X12" s="14">
        <f>G12*16*86.4</f>
        <v>1317.3333333333333</v>
      </c>
      <c r="Y12" s="16"/>
      <c r="Z12" s="17"/>
      <c r="AA12" s="16"/>
      <c r="AB12" s="17"/>
      <c r="AC12" s="16"/>
      <c r="AD12" s="13"/>
      <c r="AE12" s="12"/>
      <c r="AF12" s="3"/>
      <c r="AG12" s="19">
        <f t="shared" si="5"/>
        <v>5</v>
      </c>
      <c r="AH12" s="61">
        <f t="shared" si="6"/>
        <v>6504.333333333333</v>
      </c>
    </row>
    <row r="13" spans="1:34" ht="40.5" customHeight="1" x14ac:dyDescent="0.25">
      <c r="A13" s="30">
        <f t="shared" si="4"/>
        <v>7</v>
      </c>
      <c r="B13" s="32" t="s">
        <v>21</v>
      </c>
      <c r="C13" s="22">
        <v>1411</v>
      </c>
      <c r="D13" s="22">
        <f t="shared" si="1"/>
        <v>16.331018518518519</v>
      </c>
      <c r="E13" s="22">
        <f t="shared" si="2"/>
        <v>1.0887345679012346</v>
      </c>
      <c r="F13" s="22">
        <v>0</v>
      </c>
      <c r="G13" s="22">
        <f t="shared" si="3"/>
        <v>0</v>
      </c>
      <c r="H13" s="22">
        <v>4</v>
      </c>
      <c r="I13" s="21"/>
      <c r="J13" s="3"/>
      <c r="K13" s="18"/>
      <c r="L13" s="3"/>
      <c r="M13" s="12"/>
      <c r="N13" s="17"/>
      <c r="O13" s="15">
        <f>G13*15*86.4</f>
        <v>0</v>
      </c>
      <c r="P13" s="17"/>
      <c r="Q13" s="15">
        <f>G13*15*86.4</f>
        <v>0</v>
      </c>
      <c r="R13" s="17"/>
      <c r="S13" s="15">
        <f>G13*15*86.4</f>
        <v>0</v>
      </c>
      <c r="T13" s="17"/>
      <c r="U13" s="15">
        <f>G13*15*86.4</f>
        <v>0</v>
      </c>
      <c r="V13" s="17"/>
      <c r="W13" s="16"/>
      <c r="X13" s="17"/>
      <c r="Y13" s="16"/>
      <c r="Z13" s="17"/>
      <c r="AA13" s="16"/>
      <c r="AB13" s="17"/>
      <c r="AC13" s="16"/>
      <c r="AD13" s="13"/>
      <c r="AE13" s="12"/>
      <c r="AF13" s="3"/>
      <c r="AG13" s="19">
        <f t="shared" si="5"/>
        <v>0</v>
      </c>
      <c r="AH13" s="61">
        <f t="shared" si="6"/>
        <v>0</v>
      </c>
    </row>
    <row r="14" spans="1:34" ht="40.5" customHeight="1" x14ac:dyDescent="0.25">
      <c r="A14" s="30">
        <f t="shared" si="4"/>
        <v>8</v>
      </c>
      <c r="B14" s="32" t="s">
        <v>22</v>
      </c>
      <c r="C14" s="22">
        <v>1411</v>
      </c>
      <c r="D14" s="22">
        <f t="shared" si="1"/>
        <v>16.331018518518519</v>
      </c>
      <c r="E14" s="22">
        <f t="shared" si="2"/>
        <v>1.0887345679012346</v>
      </c>
      <c r="F14" s="22">
        <v>0</v>
      </c>
      <c r="G14" s="22">
        <f t="shared" si="3"/>
        <v>0</v>
      </c>
      <c r="H14" s="22">
        <v>3</v>
      </c>
      <c r="I14" s="21"/>
      <c r="J14" s="3"/>
      <c r="K14" s="18"/>
      <c r="L14" s="3"/>
      <c r="M14" s="12"/>
      <c r="N14" s="17"/>
      <c r="O14" s="16"/>
      <c r="P14" s="17"/>
      <c r="Q14" s="15">
        <f>G14*15*86.4</f>
        <v>0</v>
      </c>
      <c r="R14" s="17"/>
      <c r="S14" s="15">
        <f>G14*15*86.4</f>
        <v>0</v>
      </c>
      <c r="T14" s="17"/>
      <c r="U14" s="15">
        <f>G14*15*86.4</f>
        <v>0</v>
      </c>
      <c r="V14" s="17"/>
      <c r="W14" s="16"/>
      <c r="X14" s="17"/>
      <c r="Y14" s="16"/>
      <c r="Z14" s="17"/>
      <c r="AA14" s="16"/>
      <c r="AB14" s="17"/>
      <c r="AC14" s="16"/>
      <c r="AD14" s="13"/>
      <c r="AE14" s="12"/>
      <c r="AF14" s="3"/>
      <c r="AG14" s="19">
        <f t="shared" si="5"/>
        <v>0</v>
      </c>
      <c r="AH14" s="61">
        <f t="shared" si="6"/>
        <v>0</v>
      </c>
    </row>
    <row r="15" spans="1:34" ht="40.5" customHeight="1" x14ac:dyDescent="0.25">
      <c r="A15" s="30">
        <f t="shared" si="4"/>
        <v>9</v>
      </c>
      <c r="B15" s="32" t="s">
        <v>23</v>
      </c>
      <c r="C15" s="22">
        <v>1411</v>
      </c>
      <c r="D15" s="22">
        <f t="shared" si="1"/>
        <v>16.331018518518519</v>
      </c>
      <c r="E15" s="22">
        <f t="shared" si="2"/>
        <v>1.0887345679012346</v>
      </c>
      <c r="F15" s="22">
        <v>1.3</v>
      </c>
      <c r="G15" s="22">
        <f t="shared" si="3"/>
        <v>1.4153549382716051</v>
      </c>
      <c r="H15" s="22">
        <v>6</v>
      </c>
      <c r="I15" s="21"/>
      <c r="J15" s="3"/>
      <c r="K15" s="18"/>
      <c r="L15" s="3"/>
      <c r="M15" s="12"/>
      <c r="N15" s="17"/>
      <c r="O15" s="16"/>
      <c r="P15" s="14">
        <f>G15*15*86.4</f>
        <v>1834.3000000000004</v>
      </c>
      <c r="Q15" s="15">
        <f>G15*15*86.4</f>
        <v>1834.3000000000004</v>
      </c>
      <c r="R15" s="17"/>
      <c r="S15" s="15">
        <f>G15*15*86.4</f>
        <v>1834.3000000000004</v>
      </c>
      <c r="T15" s="17"/>
      <c r="U15" s="15">
        <f>G15*15*86.4</f>
        <v>1834.3000000000004</v>
      </c>
      <c r="V15" s="17"/>
      <c r="W15" s="15">
        <f>G15*15*86.4</f>
        <v>1834.3000000000004</v>
      </c>
      <c r="X15" s="17"/>
      <c r="Y15" s="15">
        <f>G15*15*86.4</f>
        <v>1834.3000000000004</v>
      </c>
      <c r="Z15" s="17"/>
      <c r="AA15" s="16"/>
      <c r="AB15" s="17"/>
      <c r="AC15" s="16"/>
      <c r="AD15" s="13"/>
      <c r="AE15" s="12"/>
      <c r="AF15" s="3"/>
      <c r="AG15" s="19">
        <f t="shared" si="5"/>
        <v>7.8000000000000007</v>
      </c>
      <c r="AH15" s="61">
        <f t="shared" si="6"/>
        <v>11005.800000000003</v>
      </c>
    </row>
    <row r="16" spans="1:34" ht="40.5" customHeight="1" thickBot="1" x14ac:dyDescent="0.3">
      <c r="A16" s="30">
        <f t="shared" si="4"/>
        <v>10</v>
      </c>
      <c r="B16" s="33" t="s">
        <v>24</v>
      </c>
      <c r="C16" s="46">
        <v>1411</v>
      </c>
      <c r="D16" s="46">
        <f t="shared" si="1"/>
        <v>16.331018518518519</v>
      </c>
      <c r="E16" s="46">
        <f t="shared" si="2"/>
        <v>1.0887345679012346</v>
      </c>
      <c r="F16" s="46">
        <v>0</v>
      </c>
      <c r="G16" s="46">
        <f t="shared" si="3"/>
        <v>0</v>
      </c>
      <c r="H16" s="46">
        <v>3</v>
      </c>
      <c r="I16" s="58"/>
      <c r="J16" s="47"/>
      <c r="K16" s="48"/>
      <c r="L16" s="47"/>
      <c r="M16" s="52"/>
      <c r="N16" s="50"/>
      <c r="O16" s="49"/>
      <c r="P16" s="50"/>
      <c r="Q16" s="49"/>
      <c r="R16" s="50"/>
      <c r="S16" s="51">
        <f>G16*15*86.4</f>
        <v>0</v>
      </c>
      <c r="T16" s="50"/>
      <c r="U16" s="51">
        <f>G16*15*86.4</f>
        <v>0</v>
      </c>
      <c r="V16" s="50"/>
      <c r="W16" s="51">
        <f>G16*15*86.4</f>
        <v>0</v>
      </c>
      <c r="X16" s="50"/>
      <c r="Y16" s="49"/>
      <c r="Z16" s="50"/>
      <c r="AA16" s="49"/>
      <c r="AB16" s="50"/>
      <c r="AC16" s="49"/>
      <c r="AD16" s="53"/>
      <c r="AE16" s="52"/>
      <c r="AF16" s="47"/>
      <c r="AG16" s="66">
        <f>F16*H16</f>
        <v>0</v>
      </c>
      <c r="AH16" s="62">
        <f t="shared" si="6"/>
        <v>0</v>
      </c>
    </row>
    <row r="17" spans="1:34" ht="40.5" customHeight="1" x14ac:dyDescent="0.25">
      <c r="A17" s="30">
        <f t="shared" si="4"/>
        <v>11</v>
      </c>
      <c r="B17" s="54" t="s">
        <v>30</v>
      </c>
      <c r="C17" s="44"/>
      <c r="D17" s="44"/>
      <c r="E17" s="44"/>
      <c r="F17" s="44"/>
      <c r="G17" s="45"/>
      <c r="H17" s="45"/>
      <c r="I17" s="64">
        <f>I7+I8+I9+I10+I11+I12+I13+I14+I15+I16</f>
        <v>0</v>
      </c>
      <c r="J17" s="63">
        <f>J7+J8+J9+J10+J11+J12+J13+J14+J15+J16</f>
        <v>0</v>
      </c>
      <c r="K17" s="64">
        <f>K7+K8+K9+K10+K11+K12+K13+K14+K15+K16</f>
        <v>4433.6499999999996</v>
      </c>
      <c r="L17" s="63">
        <f>L7+L8+L9+L10+L11+L12+L13+L14+L15+L16</f>
        <v>0</v>
      </c>
      <c r="M17" s="64">
        <f t="shared" ref="M17:AF17" si="7">M7+M8+M9+M10+M11+M12+M13+M14+M15+M16</f>
        <v>0</v>
      </c>
      <c r="N17" s="63">
        <f t="shared" si="7"/>
        <v>0</v>
      </c>
      <c r="O17" s="64">
        <f t="shared" si="7"/>
        <v>0</v>
      </c>
      <c r="P17" s="63">
        <f t="shared" si="7"/>
        <v>3151.6333333333337</v>
      </c>
      <c r="Q17" s="64">
        <f t="shared" si="7"/>
        <v>14171.950000000003</v>
      </c>
      <c r="R17" s="63">
        <f t="shared" si="7"/>
        <v>1317.3333333333333</v>
      </c>
      <c r="S17" s="64">
        <f t="shared" si="7"/>
        <v>104755.04000000001</v>
      </c>
      <c r="T17" s="63">
        <f t="shared" si="7"/>
        <v>1235</v>
      </c>
      <c r="U17" s="64">
        <f t="shared" si="7"/>
        <v>104755.04000000001</v>
      </c>
      <c r="V17" s="63">
        <f t="shared" si="7"/>
        <v>1317.3333333333333</v>
      </c>
      <c r="W17" s="64">
        <f t="shared" si="7"/>
        <v>109188.69000000002</v>
      </c>
      <c r="X17" s="63">
        <f t="shared" si="7"/>
        <v>1317.3333333333333</v>
      </c>
      <c r="Y17" s="64">
        <f t="shared" si="7"/>
        <v>1834.3000000000004</v>
      </c>
      <c r="Z17" s="63">
        <f t="shared" si="7"/>
        <v>0</v>
      </c>
      <c r="AA17" s="64">
        <f t="shared" si="7"/>
        <v>0</v>
      </c>
      <c r="AB17" s="63">
        <f t="shared" si="7"/>
        <v>4729.2266666666665</v>
      </c>
      <c r="AC17" s="64">
        <f t="shared" si="7"/>
        <v>0</v>
      </c>
      <c r="AD17" s="63">
        <f t="shared" si="7"/>
        <v>0</v>
      </c>
      <c r="AE17" s="64">
        <f t="shared" si="7"/>
        <v>0</v>
      </c>
      <c r="AF17" s="63">
        <f t="shared" si="7"/>
        <v>0</v>
      </c>
      <c r="AG17" s="64">
        <f>AG7+AG8+AG9+AG10+AG11+AG12+AG13+AG14+AG15+AG16</f>
        <v>254.78000000000003</v>
      </c>
      <c r="AH17" s="63">
        <f>I17+J17+K17+L17+M17+N17+O17+P17+Q17+R17+S17+T17+U17+V17+W17+X17+Y17+Z17+AA17+AB17+AC17+AD17+AE17+AF17</f>
        <v>352206.53</v>
      </c>
    </row>
    <row r="18" spans="1:34" ht="40.5" customHeight="1" x14ac:dyDescent="0.25">
      <c r="A18" s="30">
        <f t="shared" si="4"/>
        <v>12</v>
      </c>
      <c r="B18" s="32" t="s">
        <v>31</v>
      </c>
      <c r="C18" s="24"/>
      <c r="D18" s="24"/>
      <c r="E18" s="24"/>
      <c r="F18" s="24"/>
      <c r="G18" s="24"/>
      <c r="H18" s="24"/>
      <c r="I18" s="9">
        <v>0.9</v>
      </c>
      <c r="J18" s="10">
        <f>I18</f>
        <v>0.9</v>
      </c>
      <c r="K18" s="9">
        <v>0.9</v>
      </c>
      <c r="L18" s="10">
        <f t="shared" ref="L18:L21" si="8">K18</f>
        <v>0.9</v>
      </c>
      <c r="M18" s="9">
        <v>0.9</v>
      </c>
      <c r="N18" s="10">
        <f t="shared" ref="N18:N21" si="9">M18</f>
        <v>0.9</v>
      </c>
      <c r="O18" s="9">
        <v>0.9</v>
      </c>
      <c r="P18" s="10">
        <f t="shared" ref="P18:P21" si="10">O18</f>
        <v>0.9</v>
      </c>
      <c r="Q18" s="9">
        <v>0.9</v>
      </c>
      <c r="R18" s="10">
        <f t="shared" ref="R18:R21" si="11">Q18</f>
        <v>0.9</v>
      </c>
      <c r="S18" s="9">
        <v>0.9</v>
      </c>
      <c r="T18" s="10">
        <f t="shared" ref="T18:T21" si="12">S18</f>
        <v>0.9</v>
      </c>
      <c r="U18" s="9">
        <v>0.9</v>
      </c>
      <c r="V18" s="10">
        <f t="shared" ref="V18:V21" si="13">U18</f>
        <v>0.9</v>
      </c>
      <c r="W18" s="9">
        <v>0.9</v>
      </c>
      <c r="X18" s="10">
        <f t="shared" ref="X18:X21" si="14">W18</f>
        <v>0.9</v>
      </c>
      <c r="Y18" s="9">
        <v>0.9</v>
      </c>
      <c r="Z18" s="10">
        <f t="shared" ref="Z18:Z21" si="15">Y18</f>
        <v>0.9</v>
      </c>
      <c r="AA18" s="9">
        <v>0.9</v>
      </c>
      <c r="AB18" s="10">
        <f t="shared" ref="AB18:AB21" si="16">AA18</f>
        <v>0.9</v>
      </c>
      <c r="AC18" s="9">
        <v>0.9</v>
      </c>
      <c r="AD18" s="10">
        <f t="shared" ref="AD18:AD21" si="17">AC18</f>
        <v>0.9</v>
      </c>
      <c r="AE18" s="9">
        <v>0.9</v>
      </c>
      <c r="AF18" s="10">
        <f t="shared" ref="AF18:AF21" si="18">AE18</f>
        <v>0.9</v>
      </c>
      <c r="AG18" s="7"/>
      <c r="AH18" s="8"/>
    </row>
    <row r="19" spans="1:34" ht="40.5" customHeight="1" x14ac:dyDescent="0.25">
      <c r="A19" s="30">
        <f t="shared" si="4"/>
        <v>13</v>
      </c>
      <c r="B19" s="32" t="s">
        <v>32</v>
      </c>
      <c r="C19" s="23"/>
      <c r="D19" s="23"/>
      <c r="E19" s="23"/>
      <c r="F19" s="23"/>
      <c r="G19" s="26"/>
      <c r="H19" s="26"/>
      <c r="I19" s="67">
        <v>0.9</v>
      </c>
      <c r="J19" s="68">
        <f>I19</f>
        <v>0.9</v>
      </c>
      <c r="K19" s="67">
        <v>0.9</v>
      </c>
      <c r="L19" s="68">
        <f t="shared" si="8"/>
        <v>0.9</v>
      </c>
      <c r="M19" s="67">
        <v>0.9</v>
      </c>
      <c r="N19" s="68">
        <f t="shared" si="9"/>
        <v>0.9</v>
      </c>
      <c r="O19" s="67">
        <v>0.9</v>
      </c>
      <c r="P19" s="68">
        <f t="shared" si="10"/>
        <v>0.9</v>
      </c>
      <c r="Q19" s="67">
        <v>0.9</v>
      </c>
      <c r="R19" s="68">
        <f t="shared" si="11"/>
        <v>0.9</v>
      </c>
      <c r="S19" s="67">
        <v>0.9</v>
      </c>
      <c r="T19" s="68">
        <f t="shared" si="12"/>
        <v>0.9</v>
      </c>
      <c r="U19" s="67">
        <v>0.9</v>
      </c>
      <c r="V19" s="68">
        <f t="shared" si="13"/>
        <v>0.9</v>
      </c>
      <c r="W19" s="67">
        <v>0.9</v>
      </c>
      <c r="X19" s="68">
        <f t="shared" si="14"/>
        <v>0.9</v>
      </c>
      <c r="Y19" s="67">
        <v>0.9</v>
      </c>
      <c r="Z19" s="68">
        <f t="shared" si="15"/>
        <v>0.9</v>
      </c>
      <c r="AA19" s="67">
        <v>0.9</v>
      </c>
      <c r="AB19" s="68">
        <f t="shared" si="16"/>
        <v>0.9</v>
      </c>
      <c r="AC19" s="67">
        <v>0.9</v>
      </c>
      <c r="AD19" s="68">
        <f t="shared" si="17"/>
        <v>0.9</v>
      </c>
      <c r="AE19" s="67">
        <v>0.9</v>
      </c>
      <c r="AF19" s="68">
        <f t="shared" si="18"/>
        <v>0.9</v>
      </c>
      <c r="AG19" s="7"/>
      <c r="AH19" s="8"/>
    </row>
    <row r="20" spans="1:34" ht="40.5" customHeight="1" x14ac:dyDescent="0.25">
      <c r="A20" s="30">
        <f t="shared" si="4"/>
        <v>14</v>
      </c>
      <c r="B20" s="32" t="s">
        <v>33</v>
      </c>
      <c r="C20" s="24"/>
      <c r="D20" s="24"/>
      <c r="E20" s="24"/>
      <c r="F20" s="24"/>
      <c r="G20" s="24"/>
      <c r="H20" s="24"/>
      <c r="I20" s="7">
        <v>0.85</v>
      </c>
      <c r="J20" s="8">
        <f>I20</f>
        <v>0.85</v>
      </c>
      <c r="K20" s="7">
        <v>0.85</v>
      </c>
      <c r="L20" s="8">
        <f t="shared" si="8"/>
        <v>0.85</v>
      </c>
      <c r="M20" s="7">
        <v>0.85</v>
      </c>
      <c r="N20" s="8">
        <f t="shared" si="9"/>
        <v>0.85</v>
      </c>
      <c r="O20" s="7">
        <v>0.85</v>
      </c>
      <c r="P20" s="8">
        <f t="shared" si="10"/>
        <v>0.85</v>
      </c>
      <c r="Q20" s="7">
        <v>0.85</v>
      </c>
      <c r="R20" s="8">
        <f t="shared" si="11"/>
        <v>0.85</v>
      </c>
      <c r="S20" s="7">
        <v>0.85</v>
      </c>
      <c r="T20" s="8">
        <f t="shared" si="12"/>
        <v>0.85</v>
      </c>
      <c r="U20" s="7">
        <v>0.85</v>
      </c>
      <c r="V20" s="8">
        <f t="shared" si="13"/>
        <v>0.85</v>
      </c>
      <c r="W20" s="7">
        <v>0.85</v>
      </c>
      <c r="X20" s="8">
        <f t="shared" si="14"/>
        <v>0.85</v>
      </c>
      <c r="Y20" s="7">
        <v>0.85</v>
      </c>
      <c r="Z20" s="8">
        <f t="shared" si="15"/>
        <v>0.85</v>
      </c>
      <c r="AA20" s="7">
        <v>0.85</v>
      </c>
      <c r="AB20" s="8">
        <f t="shared" si="16"/>
        <v>0.85</v>
      </c>
      <c r="AC20" s="7">
        <v>0.85</v>
      </c>
      <c r="AD20" s="8">
        <f t="shared" si="17"/>
        <v>0.85</v>
      </c>
      <c r="AE20" s="7">
        <v>0.85</v>
      </c>
      <c r="AF20" s="8">
        <f t="shared" si="18"/>
        <v>0.85</v>
      </c>
      <c r="AG20" s="7"/>
      <c r="AH20" s="8"/>
    </row>
    <row r="21" spans="1:34" ht="40.5" customHeight="1" x14ac:dyDescent="0.25">
      <c r="A21" s="30">
        <f t="shared" si="4"/>
        <v>15</v>
      </c>
      <c r="B21" s="32" t="s">
        <v>34</v>
      </c>
      <c r="C21" s="24"/>
      <c r="D21" s="24"/>
      <c r="E21" s="24"/>
      <c r="F21" s="24"/>
      <c r="G21" s="24"/>
      <c r="H21" s="24"/>
      <c r="I21" s="7">
        <v>0.83</v>
      </c>
      <c r="J21" s="8">
        <f>I21</f>
        <v>0.83</v>
      </c>
      <c r="K21" s="7">
        <v>0.83</v>
      </c>
      <c r="L21" s="8">
        <f t="shared" si="8"/>
        <v>0.83</v>
      </c>
      <c r="M21" s="7">
        <v>0.83</v>
      </c>
      <c r="N21" s="8">
        <f t="shared" si="9"/>
        <v>0.83</v>
      </c>
      <c r="O21" s="7">
        <v>0.83</v>
      </c>
      <c r="P21" s="8">
        <f t="shared" si="10"/>
        <v>0.83</v>
      </c>
      <c r="Q21" s="7">
        <v>0.83</v>
      </c>
      <c r="R21" s="8">
        <f t="shared" si="11"/>
        <v>0.83</v>
      </c>
      <c r="S21" s="7">
        <v>0.83</v>
      </c>
      <c r="T21" s="8">
        <f t="shared" si="12"/>
        <v>0.83</v>
      </c>
      <c r="U21" s="7">
        <v>0.83</v>
      </c>
      <c r="V21" s="8">
        <f t="shared" si="13"/>
        <v>0.83</v>
      </c>
      <c r="W21" s="7">
        <v>0.83</v>
      </c>
      <c r="X21" s="8">
        <f t="shared" si="14"/>
        <v>0.83</v>
      </c>
      <c r="Y21" s="7">
        <v>0.83</v>
      </c>
      <c r="Z21" s="8">
        <f t="shared" si="15"/>
        <v>0.83</v>
      </c>
      <c r="AA21" s="7">
        <v>0.83</v>
      </c>
      <c r="AB21" s="8">
        <f t="shared" si="16"/>
        <v>0.83</v>
      </c>
      <c r="AC21" s="7">
        <v>0.83</v>
      </c>
      <c r="AD21" s="8">
        <f t="shared" si="17"/>
        <v>0.83</v>
      </c>
      <c r="AE21" s="7">
        <v>0.83</v>
      </c>
      <c r="AF21" s="8">
        <f t="shared" si="18"/>
        <v>0.83</v>
      </c>
      <c r="AG21" s="7"/>
      <c r="AH21" s="8"/>
    </row>
    <row r="22" spans="1:34" ht="40.5" customHeight="1" x14ac:dyDescent="0.25">
      <c r="A22" s="30">
        <f t="shared" si="4"/>
        <v>16</v>
      </c>
      <c r="B22" s="32" t="s">
        <v>35</v>
      </c>
      <c r="C22" s="24"/>
      <c r="D22" s="24"/>
      <c r="E22" s="24"/>
      <c r="F22" s="24"/>
      <c r="G22" s="24"/>
      <c r="H22" s="24"/>
      <c r="I22" s="7">
        <f>I18*I19*I20*I21</f>
        <v>0.57145499999999994</v>
      </c>
      <c r="J22" s="8">
        <f>J18*J19*J20*J21</f>
        <v>0.57145499999999994</v>
      </c>
      <c r="K22" s="7">
        <f t="shared" ref="K22:AF22" si="19">K18*K19*K20*K21</f>
        <v>0.57145499999999994</v>
      </c>
      <c r="L22" s="8">
        <f t="shared" si="19"/>
        <v>0.57145499999999994</v>
      </c>
      <c r="M22" s="7">
        <f t="shared" si="19"/>
        <v>0.57145499999999994</v>
      </c>
      <c r="N22" s="8">
        <f t="shared" si="19"/>
        <v>0.57145499999999994</v>
      </c>
      <c r="O22" s="7">
        <f>O18*O19*O20*O21</f>
        <v>0.57145499999999994</v>
      </c>
      <c r="P22" s="8">
        <f t="shared" si="19"/>
        <v>0.57145499999999994</v>
      </c>
      <c r="Q22" s="7">
        <f t="shared" si="19"/>
        <v>0.57145499999999994</v>
      </c>
      <c r="R22" s="8">
        <f t="shared" si="19"/>
        <v>0.57145499999999994</v>
      </c>
      <c r="S22" s="7">
        <f t="shared" si="19"/>
        <v>0.57145499999999994</v>
      </c>
      <c r="T22" s="8">
        <f t="shared" si="19"/>
        <v>0.57145499999999994</v>
      </c>
      <c r="U22" s="7">
        <f t="shared" si="19"/>
        <v>0.57145499999999994</v>
      </c>
      <c r="V22" s="8">
        <f t="shared" si="19"/>
        <v>0.57145499999999994</v>
      </c>
      <c r="W22" s="7">
        <f t="shared" si="19"/>
        <v>0.57145499999999994</v>
      </c>
      <c r="X22" s="8">
        <f t="shared" si="19"/>
        <v>0.57145499999999994</v>
      </c>
      <c r="Y22" s="7">
        <f t="shared" si="19"/>
        <v>0.57145499999999994</v>
      </c>
      <c r="Z22" s="8">
        <f t="shared" si="19"/>
        <v>0.57145499999999994</v>
      </c>
      <c r="AA22" s="7">
        <f t="shared" si="19"/>
        <v>0.57145499999999994</v>
      </c>
      <c r="AB22" s="8">
        <f t="shared" si="19"/>
        <v>0.57145499999999994</v>
      </c>
      <c r="AC22" s="7">
        <f t="shared" si="19"/>
        <v>0.57145499999999994</v>
      </c>
      <c r="AD22" s="8">
        <f t="shared" si="19"/>
        <v>0.57145499999999994</v>
      </c>
      <c r="AE22" s="7">
        <f t="shared" si="19"/>
        <v>0.57145499999999994</v>
      </c>
      <c r="AF22" s="8">
        <f t="shared" si="19"/>
        <v>0.57145499999999994</v>
      </c>
      <c r="AG22" s="7"/>
      <c r="AH22" s="8"/>
    </row>
    <row r="23" spans="1:34" ht="40.5" customHeight="1" x14ac:dyDescent="0.25">
      <c r="A23" s="30">
        <f t="shared" si="4"/>
        <v>17</v>
      </c>
      <c r="B23" s="32" t="s">
        <v>36</v>
      </c>
      <c r="C23" s="24"/>
      <c r="D23" s="23"/>
      <c r="E23" s="24"/>
      <c r="F23" s="24"/>
      <c r="G23" s="24"/>
      <c r="H23" s="24"/>
      <c r="I23" s="4">
        <f>I17/I22</f>
        <v>0</v>
      </c>
      <c r="J23" s="5">
        <f>J17/J22</f>
        <v>0</v>
      </c>
      <c r="K23" s="4">
        <f t="shared" ref="K23:AE23" si="20">K17/K22</f>
        <v>7758.5286680491026</v>
      </c>
      <c r="L23" s="5">
        <f t="shared" si="20"/>
        <v>0</v>
      </c>
      <c r="M23" s="4">
        <f t="shared" si="20"/>
        <v>0</v>
      </c>
      <c r="N23" s="5">
        <f t="shared" si="20"/>
        <v>0</v>
      </c>
      <c r="O23" s="4">
        <f>O17/O22</f>
        <v>0</v>
      </c>
      <c r="P23" s="5">
        <f t="shared" si="20"/>
        <v>5515.1032598075681</v>
      </c>
      <c r="Q23" s="4">
        <f t="shared" si="20"/>
        <v>24799.765510845129</v>
      </c>
      <c r="R23" s="5">
        <f t="shared" si="20"/>
        <v>2305.2267165976909</v>
      </c>
      <c r="S23" s="4">
        <f t="shared" si="20"/>
        <v>183312.84178106766</v>
      </c>
      <c r="T23" s="5">
        <f t="shared" si="20"/>
        <v>2161.1500468103354</v>
      </c>
      <c r="U23" s="4">
        <f t="shared" si="20"/>
        <v>183312.84178106766</v>
      </c>
      <c r="V23" s="5">
        <f t="shared" si="20"/>
        <v>2305.2267165976909</v>
      </c>
      <c r="W23" s="4">
        <f t="shared" si="20"/>
        <v>191071.37044911677</v>
      </c>
      <c r="X23" s="5">
        <f t="shared" si="20"/>
        <v>2305.2267165976909</v>
      </c>
      <c r="Y23" s="4">
        <f t="shared" si="20"/>
        <v>3209.8765432098776</v>
      </c>
      <c r="Z23" s="5">
        <f t="shared" si="20"/>
        <v>0</v>
      </c>
      <c r="AA23" s="4">
        <f t="shared" si="20"/>
        <v>0</v>
      </c>
      <c r="AB23" s="5">
        <f t="shared" si="20"/>
        <v>8275.7639125857095</v>
      </c>
      <c r="AC23" s="4">
        <f t="shared" si="20"/>
        <v>0</v>
      </c>
      <c r="AD23" s="5">
        <f t="shared" si="20"/>
        <v>0</v>
      </c>
      <c r="AE23" s="4">
        <f t="shared" si="20"/>
        <v>0</v>
      </c>
      <c r="AF23" s="5">
        <f>AF17/AF22</f>
        <v>0</v>
      </c>
      <c r="AG23" s="4"/>
      <c r="AH23" s="5">
        <f>I23+J23+K23+L23+M23+N23+O23+P23+Q23+R23+S23+T23+U23+V23+W23+X23+Y23+Z23+AA23+AB23+AC23+AD23+AE23+AF23</f>
        <v>616332.92210235284</v>
      </c>
    </row>
    <row r="24" spans="1:34" ht="40.5" customHeight="1" thickBot="1" x14ac:dyDescent="0.3">
      <c r="A24" s="30">
        <f t="shared" si="4"/>
        <v>18</v>
      </c>
      <c r="B24" s="33" t="s">
        <v>37</v>
      </c>
      <c r="C24" s="25"/>
      <c r="D24" s="25"/>
      <c r="E24" s="25"/>
      <c r="F24" s="25"/>
      <c r="G24" s="25"/>
      <c r="H24" s="25"/>
      <c r="I24" s="69">
        <f>I23/(15*86400)</f>
        <v>0</v>
      </c>
      <c r="J24" s="42">
        <f>J23/(15*86400)</f>
        <v>0</v>
      </c>
      <c r="K24" s="69">
        <f t="shared" ref="K24:AF24" si="21">K23/(15*86400)</f>
        <v>5.9865190339885048E-3</v>
      </c>
      <c r="L24" s="42">
        <f t="shared" si="21"/>
        <v>0</v>
      </c>
      <c r="M24" s="69">
        <f t="shared" si="21"/>
        <v>0</v>
      </c>
      <c r="N24" s="42">
        <f t="shared" si="21"/>
        <v>0</v>
      </c>
      <c r="O24" s="69">
        <f t="shared" si="21"/>
        <v>0</v>
      </c>
      <c r="P24" s="42">
        <f t="shared" si="21"/>
        <v>4.2554809103453458E-3</v>
      </c>
      <c r="Q24" s="69">
        <f t="shared" si="21"/>
        <v>1.9135621536145932E-2</v>
      </c>
      <c r="R24" s="42">
        <f t="shared" si="21"/>
        <v>1.7787243183624158E-3</v>
      </c>
      <c r="S24" s="69">
        <f t="shared" si="21"/>
        <v>0.14144509396687319</v>
      </c>
      <c r="T24" s="42">
        <f t="shared" si="21"/>
        <v>1.6675540484647649E-3</v>
      </c>
      <c r="U24" s="69">
        <f t="shared" si="21"/>
        <v>0.14144509396687319</v>
      </c>
      <c r="V24" s="42">
        <f t="shared" si="21"/>
        <v>1.7787243183624158E-3</v>
      </c>
      <c r="W24" s="69">
        <f t="shared" si="21"/>
        <v>0.14743161300086172</v>
      </c>
      <c r="X24" s="42">
        <f t="shared" si="21"/>
        <v>1.7787243183624158E-3</v>
      </c>
      <c r="Y24" s="69">
        <f t="shared" si="21"/>
        <v>2.4767565919829302E-3</v>
      </c>
      <c r="Z24" s="42">
        <f t="shared" si="21"/>
        <v>0</v>
      </c>
      <c r="AA24" s="69">
        <f t="shared" si="21"/>
        <v>0</v>
      </c>
      <c r="AB24" s="42">
        <f t="shared" si="21"/>
        <v>6.3856203029210717E-3</v>
      </c>
      <c r="AC24" s="69">
        <f t="shared" si="21"/>
        <v>0</v>
      </c>
      <c r="AD24" s="42">
        <f t="shared" si="21"/>
        <v>0</v>
      </c>
      <c r="AE24" s="69">
        <f t="shared" si="21"/>
        <v>0</v>
      </c>
      <c r="AF24" s="42">
        <f t="shared" si="21"/>
        <v>0</v>
      </c>
      <c r="AG24" s="69"/>
      <c r="AH24" s="42"/>
    </row>
  </sheetData>
  <mergeCells count="24">
    <mergeCell ref="Q4:R4"/>
    <mergeCell ref="A1:AH1"/>
    <mergeCell ref="A2:AH2"/>
    <mergeCell ref="A3:AH3"/>
    <mergeCell ref="A4:A5"/>
    <mergeCell ref="B4:B5"/>
    <mergeCell ref="C4:C5"/>
    <mergeCell ref="D4:D5"/>
    <mergeCell ref="E4:E5"/>
    <mergeCell ref="F4:F5"/>
    <mergeCell ref="G4:G5"/>
    <mergeCell ref="H4:H5"/>
    <mergeCell ref="I4:J4"/>
    <mergeCell ref="K4:L4"/>
    <mergeCell ref="M4:N4"/>
    <mergeCell ref="O4:P4"/>
    <mergeCell ref="AE4:AF4"/>
    <mergeCell ref="AG4:AH4"/>
    <mergeCell ref="S4:T4"/>
    <mergeCell ref="U4:V4"/>
    <mergeCell ref="W4:X4"/>
    <mergeCell ref="Y4:Z4"/>
    <mergeCell ref="AA4:AB4"/>
    <mergeCell ref="AC4:AD4"/>
  </mergeCells>
  <pageMargins left="0.7" right="0.7" top="0.75" bottom="0.75" header="0.3" footer="0.3"/>
  <pageSetup paperSize="9" scale="3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0432DB-B0B6-4625-AB85-2D368DA7CC29}">
  <dimension ref="A1:AH24"/>
  <sheetViews>
    <sheetView zoomScale="70" zoomScaleNormal="70" workbookViewId="0">
      <selection activeCell="K12" sqref="K12"/>
    </sheetView>
  </sheetViews>
  <sheetFormatPr defaultColWidth="8.85546875" defaultRowHeight="15" x14ac:dyDescent="0.25"/>
  <cols>
    <col min="1" max="1" width="3.85546875" style="1" customWidth="1"/>
    <col min="2" max="2" width="31.140625" style="1" customWidth="1"/>
    <col min="3" max="3" width="8.85546875" style="1"/>
    <col min="4" max="4" width="11.85546875" style="1" customWidth="1"/>
    <col min="5" max="5" width="10.85546875" style="1" customWidth="1"/>
    <col min="6" max="6" width="9.7109375" style="1" customWidth="1"/>
    <col min="7" max="7" width="12" style="1" customWidth="1"/>
    <col min="8" max="8" width="14.28515625" style="1" customWidth="1"/>
    <col min="9" max="10" width="7.140625" style="1" customWidth="1"/>
    <col min="11" max="11" width="7.85546875" style="1" customWidth="1"/>
    <col min="12" max="13" width="7.140625" style="1" customWidth="1"/>
    <col min="14" max="14" width="8.42578125" style="1" customWidth="1"/>
    <col min="15" max="15" width="8.28515625" style="1" customWidth="1"/>
    <col min="16" max="16" width="11.42578125" style="1" customWidth="1"/>
    <col min="17" max="17" width="14" style="1" customWidth="1"/>
    <col min="18" max="18" width="10.28515625" style="1" customWidth="1"/>
    <col min="19" max="19" width="11.85546875" style="1" customWidth="1"/>
    <col min="20" max="20" width="12.140625" style="1" customWidth="1"/>
    <col min="21" max="21" width="12.5703125" style="1" customWidth="1"/>
    <col min="22" max="22" width="11.7109375" style="1" customWidth="1"/>
    <col min="23" max="23" width="13" style="1" customWidth="1"/>
    <col min="24" max="25" width="10.85546875" style="1" customWidth="1"/>
    <col min="26" max="26" width="8.42578125" style="1" customWidth="1"/>
    <col min="27" max="27" width="7.140625" style="1" customWidth="1"/>
    <col min="28" max="28" width="8.140625" style="1" customWidth="1"/>
    <col min="29" max="32" width="7.140625" style="1" customWidth="1"/>
    <col min="33" max="33" width="11.28515625" style="2" customWidth="1"/>
    <col min="34" max="34" width="14" style="2" customWidth="1"/>
    <col min="35" max="16384" width="8.85546875" style="1"/>
  </cols>
  <sheetData>
    <row r="1" spans="1:34" ht="22.5" customHeight="1" x14ac:dyDescent="0.25">
      <c r="A1" s="72" t="s">
        <v>48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  <c r="AD1" s="73"/>
      <c r="AE1" s="73"/>
      <c r="AF1" s="73"/>
      <c r="AG1" s="73"/>
      <c r="AH1" s="74"/>
    </row>
    <row r="2" spans="1:34" ht="22.5" customHeight="1" x14ac:dyDescent="0.25">
      <c r="A2" s="75" t="s">
        <v>0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  <c r="Y2" s="76"/>
      <c r="Z2" s="76"/>
      <c r="AA2" s="76"/>
      <c r="AB2" s="76"/>
      <c r="AC2" s="76"/>
      <c r="AD2" s="76"/>
      <c r="AE2" s="76"/>
      <c r="AF2" s="76"/>
      <c r="AG2" s="76"/>
      <c r="AH2" s="77"/>
    </row>
    <row r="3" spans="1:34" ht="22.5" customHeight="1" thickBot="1" x14ac:dyDescent="0.3">
      <c r="A3" s="78" t="s">
        <v>25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79"/>
      <c r="Y3" s="79"/>
      <c r="Z3" s="79"/>
      <c r="AA3" s="79"/>
      <c r="AB3" s="79"/>
      <c r="AC3" s="79"/>
      <c r="AD3" s="79"/>
      <c r="AE3" s="79"/>
      <c r="AF3" s="79"/>
      <c r="AG3" s="79"/>
      <c r="AH3" s="80"/>
    </row>
    <row r="4" spans="1:34" ht="52.5" customHeight="1" thickBot="1" x14ac:dyDescent="0.3">
      <c r="A4" s="85" t="s">
        <v>1</v>
      </c>
      <c r="B4" s="87" t="s">
        <v>2</v>
      </c>
      <c r="C4" s="87" t="s">
        <v>3</v>
      </c>
      <c r="D4" s="89" t="s">
        <v>26</v>
      </c>
      <c r="E4" s="89" t="s">
        <v>27</v>
      </c>
      <c r="F4" s="89" t="s">
        <v>28</v>
      </c>
      <c r="G4" s="89" t="s">
        <v>29</v>
      </c>
      <c r="H4" s="89" t="s">
        <v>38</v>
      </c>
      <c r="I4" s="81" t="s">
        <v>40</v>
      </c>
      <c r="J4" s="82"/>
      <c r="K4" s="81" t="s">
        <v>39</v>
      </c>
      <c r="L4" s="91"/>
      <c r="M4" s="83" t="s">
        <v>4</v>
      </c>
      <c r="N4" s="84"/>
      <c r="O4" s="83" t="s">
        <v>5</v>
      </c>
      <c r="P4" s="84"/>
      <c r="Q4" s="83" t="s">
        <v>6</v>
      </c>
      <c r="R4" s="84"/>
      <c r="S4" s="83" t="s">
        <v>7</v>
      </c>
      <c r="T4" s="84"/>
      <c r="U4" s="83" t="s">
        <v>42</v>
      </c>
      <c r="V4" s="84"/>
      <c r="W4" s="83" t="s">
        <v>8</v>
      </c>
      <c r="X4" s="84"/>
      <c r="Y4" s="83" t="s">
        <v>9</v>
      </c>
      <c r="Z4" s="84"/>
      <c r="AA4" s="83" t="s">
        <v>10</v>
      </c>
      <c r="AB4" s="84"/>
      <c r="AC4" s="83" t="s">
        <v>41</v>
      </c>
      <c r="AD4" s="84"/>
      <c r="AE4" s="83" t="s">
        <v>11</v>
      </c>
      <c r="AF4" s="84"/>
      <c r="AG4" s="70" t="s">
        <v>43</v>
      </c>
      <c r="AH4" s="71"/>
    </row>
    <row r="5" spans="1:34" ht="33" customHeight="1" thickBot="1" x14ac:dyDescent="0.3">
      <c r="A5" s="86"/>
      <c r="B5" s="88"/>
      <c r="C5" s="88"/>
      <c r="D5" s="88"/>
      <c r="E5" s="88"/>
      <c r="F5" s="90"/>
      <c r="G5" s="88"/>
      <c r="H5" s="90"/>
      <c r="I5" s="27" t="s">
        <v>12</v>
      </c>
      <c r="J5" s="28" t="s">
        <v>13</v>
      </c>
      <c r="K5" s="27" t="s">
        <v>12</v>
      </c>
      <c r="L5" s="29" t="s">
        <v>13</v>
      </c>
      <c r="M5" s="27" t="s">
        <v>12</v>
      </c>
      <c r="N5" s="28" t="s">
        <v>13</v>
      </c>
      <c r="O5" s="27" t="s">
        <v>12</v>
      </c>
      <c r="P5" s="28" t="s">
        <v>14</v>
      </c>
      <c r="Q5" s="27" t="s">
        <v>12</v>
      </c>
      <c r="R5" s="31" t="s">
        <v>13</v>
      </c>
      <c r="S5" s="27" t="s">
        <v>12</v>
      </c>
      <c r="T5" s="28" t="s">
        <v>14</v>
      </c>
      <c r="U5" s="27" t="s">
        <v>12</v>
      </c>
      <c r="V5" s="28" t="s">
        <v>13</v>
      </c>
      <c r="W5" s="27" t="s">
        <v>12</v>
      </c>
      <c r="X5" s="28" t="s">
        <v>13</v>
      </c>
      <c r="Y5" s="27" t="s">
        <v>12</v>
      </c>
      <c r="Z5" s="28" t="s">
        <v>14</v>
      </c>
      <c r="AA5" s="27" t="s">
        <v>12</v>
      </c>
      <c r="AB5" s="28" t="s">
        <v>13</v>
      </c>
      <c r="AC5" s="27" t="s">
        <v>12</v>
      </c>
      <c r="AD5" s="28" t="s">
        <v>14</v>
      </c>
      <c r="AE5" s="27" t="s">
        <v>12</v>
      </c>
      <c r="AF5" s="28" t="s">
        <v>13</v>
      </c>
      <c r="AG5" s="59" t="s">
        <v>44</v>
      </c>
      <c r="AH5" s="59" t="s">
        <v>45</v>
      </c>
    </row>
    <row r="6" spans="1:34" ht="15.75" thickBot="1" x14ac:dyDescent="0.3">
      <c r="A6" s="11">
        <v>1</v>
      </c>
      <c r="B6" s="11">
        <f>A6+1</f>
        <v>2</v>
      </c>
      <c r="C6" s="11">
        <f t="shared" ref="C6:AH6" si="0">B6+1</f>
        <v>3</v>
      </c>
      <c r="D6" s="11">
        <f t="shared" si="0"/>
        <v>4</v>
      </c>
      <c r="E6" s="11">
        <f t="shared" si="0"/>
        <v>5</v>
      </c>
      <c r="F6" s="11">
        <f t="shared" si="0"/>
        <v>6</v>
      </c>
      <c r="G6" s="11">
        <f t="shared" si="0"/>
        <v>7</v>
      </c>
      <c r="H6" s="11">
        <f t="shared" si="0"/>
        <v>8</v>
      </c>
      <c r="I6" s="11">
        <f t="shared" si="0"/>
        <v>9</v>
      </c>
      <c r="J6" s="11">
        <f t="shared" si="0"/>
        <v>10</v>
      </c>
      <c r="K6" s="11">
        <f t="shared" si="0"/>
        <v>11</v>
      </c>
      <c r="L6" s="11">
        <f t="shared" si="0"/>
        <v>12</v>
      </c>
      <c r="M6" s="11">
        <f t="shared" si="0"/>
        <v>13</v>
      </c>
      <c r="N6" s="11">
        <f t="shared" si="0"/>
        <v>14</v>
      </c>
      <c r="O6" s="11">
        <f t="shared" si="0"/>
        <v>15</v>
      </c>
      <c r="P6" s="11">
        <f t="shared" si="0"/>
        <v>16</v>
      </c>
      <c r="Q6" s="11">
        <f t="shared" si="0"/>
        <v>17</v>
      </c>
      <c r="R6" s="11">
        <f t="shared" si="0"/>
        <v>18</v>
      </c>
      <c r="S6" s="11">
        <f t="shared" si="0"/>
        <v>19</v>
      </c>
      <c r="T6" s="11">
        <f t="shared" si="0"/>
        <v>20</v>
      </c>
      <c r="U6" s="11">
        <f t="shared" si="0"/>
        <v>21</v>
      </c>
      <c r="V6" s="11">
        <f t="shared" si="0"/>
        <v>22</v>
      </c>
      <c r="W6" s="11">
        <f t="shared" si="0"/>
        <v>23</v>
      </c>
      <c r="X6" s="11">
        <f t="shared" si="0"/>
        <v>24</v>
      </c>
      <c r="Y6" s="11">
        <f t="shared" si="0"/>
        <v>25</v>
      </c>
      <c r="Z6" s="11">
        <f t="shared" si="0"/>
        <v>26</v>
      </c>
      <c r="AA6" s="11">
        <f t="shared" si="0"/>
        <v>27</v>
      </c>
      <c r="AB6" s="11">
        <f t="shared" si="0"/>
        <v>28</v>
      </c>
      <c r="AC6" s="11">
        <f t="shared" si="0"/>
        <v>29</v>
      </c>
      <c r="AD6" s="11">
        <f t="shared" si="0"/>
        <v>30</v>
      </c>
      <c r="AE6" s="11">
        <f t="shared" si="0"/>
        <v>31</v>
      </c>
      <c r="AF6" s="11">
        <f t="shared" si="0"/>
        <v>32</v>
      </c>
      <c r="AG6" s="11">
        <f t="shared" si="0"/>
        <v>33</v>
      </c>
      <c r="AH6" s="11">
        <f t="shared" si="0"/>
        <v>34</v>
      </c>
    </row>
    <row r="7" spans="1:34" ht="30" customHeight="1" x14ac:dyDescent="0.25">
      <c r="A7" s="43">
        <v>1</v>
      </c>
      <c r="B7" s="55" t="s">
        <v>15</v>
      </c>
      <c r="C7" s="34">
        <v>1235</v>
      </c>
      <c r="D7" s="34">
        <f>C7/86.4</f>
        <v>14.293981481481481</v>
      </c>
      <c r="E7" s="34">
        <f>D7/15</f>
        <v>0.95293209876543206</v>
      </c>
      <c r="F7" s="34">
        <v>0</v>
      </c>
      <c r="G7" s="34">
        <f>E7*F7</f>
        <v>0</v>
      </c>
      <c r="H7" s="34">
        <v>4</v>
      </c>
      <c r="I7" s="56"/>
      <c r="J7" s="35"/>
      <c r="K7" s="57">
        <f>G7*15*86.4</f>
        <v>0</v>
      </c>
      <c r="L7" s="35"/>
      <c r="M7" s="41"/>
      <c r="N7" s="36"/>
      <c r="O7" s="38"/>
      <c r="P7" s="36"/>
      <c r="Q7" s="37">
        <f>G7*15*86.4</f>
        <v>0</v>
      </c>
      <c r="R7" s="36"/>
      <c r="S7" s="38"/>
      <c r="T7" s="36"/>
      <c r="U7" s="38"/>
      <c r="V7" s="36"/>
      <c r="W7" s="37">
        <f>G7*15*86.4</f>
        <v>0</v>
      </c>
      <c r="X7" s="36"/>
      <c r="Y7" s="38"/>
      <c r="Z7" s="36"/>
      <c r="AA7" s="38"/>
      <c r="AB7" s="39">
        <f>G7*16*86.4</f>
        <v>0</v>
      </c>
      <c r="AC7" s="38"/>
      <c r="AD7" s="40"/>
      <c r="AE7" s="41"/>
      <c r="AF7" s="35"/>
      <c r="AG7" s="65">
        <f>F7*H7</f>
        <v>0</v>
      </c>
      <c r="AH7" s="60">
        <f>I7+J7+K7+L7+M7+N7+O7+P7+Q7+R7+S7+T7+U7+V7+W7+X7+Y7+Z7+AA7+AB7+AC7+AD7+AE7+AF7</f>
        <v>0</v>
      </c>
    </row>
    <row r="8" spans="1:34" ht="30" customHeight="1" x14ac:dyDescent="0.25">
      <c r="A8" s="30">
        <f>A7+1</f>
        <v>2</v>
      </c>
      <c r="B8" s="32" t="s">
        <v>16</v>
      </c>
      <c r="C8" s="22">
        <v>1235</v>
      </c>
      <c r="D8" s="22">
        <f t="shared" ref="D8:D16" si="1">C8/86.4</f>
        <v>14.293981481481481</v>
      </c>
      <c r="E8" s="22">
        <f t="shared" ref="E8:E16" si="2">D8/15</f>
        <v>0.95293209876543206</v>
      </c>
      <c r="F8" s="22">
        <v>11</v>
      </c>
      <c r="G8" s="22">
        <f t="shared" ref="G8:G16" si="3">E8*F8</f>
        <v>10.482253086419753</v>
      </c>
      <c r="H8" s="22">
        <v>4</v>
      </c>
      <c r="I8" s="21"/>
      <c r="J8" s="3"/>
      <c r="K8" s="18"/>
      <c r="L8" s="3"/>
      <c r="M8" s="12"/>
      <c r="N8" s="17"/>
      <c r="O8" s="16"/>
      <c r="P8" s="17"/>
      <c r="Q8" s="15">
        <f>G8*15*86.4</f>
        <v>13585.000000000002</v>
      </c>
      <c r="R8" s="17"/>
      <c r="S8" s="15">
        <f>G8*15*86.4</f>
        <v>13585.000000000002</v>
      </c>
      <c r="T8" s="17"/>
      <c r="U8" s="15">
        <f>G8*15*86.4</f>
        <v>13585.000000000002</v>
      </c>
      <c r="V8" s="17"/>
      <c r="W8" s="15">
        <f>G8*15*86.4</f>
        <v>13585.000000000002</v>
      </c>
      <c r="X8" s="17"/>
      <c r="Y8" s="16"/>
      <c r="Z8" s="17"/>
      <c r="AA8" s="16"/>
      <c r="AB8" s="17"/>
      <c r="AC8" s="16"/>
      <c r="AD8" s="13"/>
      <c r="AE8" s="12"/>
      <c r="AF8" s="3"/>
      <c r="AG8" s="19">
        <f>F8*H8</f>
        <v>44</v>
      </c>
      <c r="AH8" s="61">
        <f>I8+J8+K8+L8+M8+N8+O8+P8+Q8+R8+S8+T8+U8+V8+W8+X8+Y8+Z8+AA8+AB8+AC8+AD8+AE8+AF8</f>
        <v>54340.000000000007</v>
      </c>
    </row>
    <row r="9" spans="1:34" ht="30" customHeight="1" x14ac:dyDescent="0.25">
      <c r="A9" s="30">
        <f t="shared" ref="A9:A24" si="4">A8+1</f>
        <v>3</v>
      </c>
      <c r="B9" s="32" t="s">
        <v>17</v>
      </c>
      <c r="C9" s="22">
        <v>1411</v>
      </c>
      <c r="D9" s="22">
        <f t="shared" si="1"/>
        <v>16.331018518518519</v>
      </c>
      <c r="E9" s="22">
        <f t="shared" si="2"/>
        <v>1.0887345679012346</v>
      </c>
      <c r="F9" s="22">
        <v>0</v>
      </c>
      <c r="G9" s="22">
        <f t="shared" si="3"/>
        <v>0</v>
      </c>
      <c r="H9" s="22">
        <v>4</v>
      </c>
      <c r="I9" s="21"/>
      <c r="J9" s="6">
        <f>G9*16*86.4</f>
        <v>0</v>
      </c>
      <c r="K9" s="20">
        <f>G9*15*86.4</f>
        <v>0</v>
      </c>
      <c r="L9" s="3"/>
      <c r="M9" s="12"/>
      <c r="N9" s="17"/>
      <c r="O9" s="16"/>
      <c r="P9" s="17"/>
      <c r="Q9" s="16"/>
      <c r="R9" s="17"/>
      <c r="S9" s="16"/>
      <c r="T9" s="17"/>
      <c r="U9" s="16"/>
      <c r="V9" s="17"/>
      <c r="W9" s="16"/>
      <c r="X9" s="17"/>
      <c r="Y9" s="16"/>
      <c r="Z9" s="17"/>
      <c r="AA9" s="16"/>
      <c r="AB9" s="17"/>
      <c r="AC9" s="15">
        <f>G9*15*86.4</f>
        <v>0</v>
      </c>
      <c r="AD9" s="13"/>
      <c r="AE9" s="15">
        <f>G9*15*86.4</f>
        <v>0</v>
      </c>
      <c r="AF9" s="3"/>
      <c r="AG9" s="19">
        <f t="shared" ref="AG9:AG15" si="5">F9*H9</f>
        <v>0</v>
      </c>
      <c r="AH9" s="61">
        <f t="shared" ref="AH9:AH16" si="6">I9+J9+K9+L9+M9+N9+O9+P9+Q9+R9+S9+T9+U9+V9+W9+X9+Y9+Z9+AA9+AB9+AC9+AD9+AE9+AF9</f>
        <v>0</v>
      </c>
    </row>
    <row r="10" spans="1:34" ht="30" customHeight="1" x14ac:dyDescent="0.25">
      <c r="A10" s="30">
        <f t="shared" si="4"/>
        <v>4</v>
      </c>
      <c r="B10" s="32" t="s">
        <v>18</v>
      </c>
      <c r="C10" s="22">
        <v>1411</v>
      </c>
      <c r="D10" s="22">
        <f t="shared" si="1"/>
        <v>16.331018518518519</v>
      </c>
      <c r="E10" s="22">
        <f t="shared" si="2"/>
        <v>1.0887345679012346</v>
      </c>
      <c r="F10" s="22">
        <v>0</v>
      </c>
      <c r="G10" s="22">
        <f t="shared" si="3"/>
        <v>0</v>
      </c>
      <c r="H10" s="22">
        <v>2</v>
      </c>
      <c r="I10" s="21"/>
      <c r="J10" s="3"/>
      <c r="K10" s="18"/>
      <c r="L10" s="3"/>
      <c r="M10" s="12"/>
      <c r="N10" s="14">
        <f>G10*16*86.4</f>
        <v>0</v>
      </c>
      <c r="O10" s="16"/>
      <c r="P10" s="14">
        <f>G10*16*86.4</f>
        <v>0</v>
      </c>
      <c r="Q10" s="16"/>
      <c r="R10" s="17"/>
      <c r="S10" s="16"/>
      <c r="T10" s="17"/>
      <c r="U10" s="16"/>
      <c r="V10" s="17"/>
      <c r="W10" s="16"/>
      <c r="X10" s="17"/>
      <c r="Y10" s="16"/>
      <c r="Z10" s="17"/>
      <c r="AA10" s="16"/>
      <c r="AB10" s="17"/>
      <c r="AC10" s="16"/>
      <c r="AD10" s="13"/>
      <c r="AE10" s="12"/>
      <c r="AF10" s="3"/>
      <c r="AG10" s="19">
        <f t="shared" si="5"/>
        <v>0</v>
      </c>
      <c r="AH10" s="61">
        <f t="shared" si="6"/>
        <v>0</v>
      </c>
    </row>
    <row r="11" spans="1:34" ht="30" customHeight="1" x14ac:dyDescent="0.25">
      <c r="A11" s="30">
        <f t="shared" si="4"/>
        <v>5</v>
      </c>
      <c r="B11" s="32" t="s">
        <v>19</v>
      </c>
      <c r="C11" s="22">
        <v>1411</v>
      </c>
      <c r="D11" s="22">
        <f t="shared" si="1"/>
        <v>16.331018518518519</v>
      </c>
      <c r="E11" s="22">
        <f t="shared" si="2"/>
        <v>1.0887345679012346</v>
      </c>
      <c r="F11" s="22">
        <v>64.040000000000006</v>
      </c>
      <c r="G11" s="22">
        <f t="shared" si="3"/>
        <v>69.722561728395064</v>
      </c>
      <c r="H11" s="22">
        <v>3</v>
      </c>
      <c r="I11" s="21"/>
      <c r="J11" s="3"/>
      <c r="K11" s="18"/>
      <c r="L11" s="3"/>
      <c r="M11" s="12"/>
      <c r="N11" s="17"/>
      <c r="O11" s="16"/>
      <c r="P11" s="17"/>
      <c r="Q11" s="16"/>
      <c r="R11" s="17"/>
      <c r="S11" s="15">
        <f>G11*15*86.4</f>
        <v>90360.440000000017</v>
      </c>
      <c r="T11" s="17"/>
      <c r="U11" s="15">
        <f>G11*15*86.4</f>
        <v>90360.440000000017</v>
      </c>
      <c r="V11" s="17"/>
      <c r="W11" s="15">
        <f>G11*15*86.4</f>
        <v>90360.440000000017</v>
      </c>
      <c r="X11" s="17"/>
      <c r="Y11" s="16"/>
      <c r="Z11" s="17"/>
      <c r="AA11" s="16"/>
      <c r="AB11" s="17"/>
      <c r="AC11" s="16"/>
      <c r="AD11" s="13"/>
      <c r="AE11" s="12"/>
      <c r="AF11" s="3"/>
      <c r="AG11" s="19">
        <f t="shared" si="5"/>
        <v>192.12</v>
      </c>
      <c r="AH11" s="61">
        <f t="shared" si="6"/>
        <v>271081.32000000007</v>
      </c>
    </row>
    <row r="12" spans="1:34" ht="30" customHeight="1" x14ac:dyDescent="0.25">
      <c r="A12" s="30">
        <f t="shared" si="4"/>
        <v>6</v>
      </c>
      <c r="B12" s="32" t="s">
        <v>20</v>
      </c>
      <c r="C12" s="22">
        <v>1235</v>
      </c>
      <c r="D12" s="22">
        <f t="shared" si="1"/>
        <v>14.293981481481481</v>
      </c>
      <c r="E12" s="22">
        <f t="shared" si="2"/>
        <v>0.95293209876543206</v>
      </c>
      <c r="F12" s="22">
        <v>6.84</v>
      </c>
      <c r="G12" s="22">
        <f t="shared" si="3"/>
        <v>6.5180555555555548</v>
      </c>
      <c r="H12" s="22">
        <v>5</v>
      </c>
      <c r="I12" s="21"/>
      <c r="J12" s="3"/>
      <c r="K12" s="18"/>
      <c r="L12" s="3"/>
      <c r="M12" s="12"/>
      <c r="N12" s="17"/>
      <c r="O12" s="16"/>
      <c r="P12" s="14">
        <f>G12*16*86.4</f>
        <v>9010.56</v>
      </c>
      <c r="Q12" s="16"/>
      <c r="R12" s="14">
        <f>G12*16*86.4</f>
        <v>9010.56</v>
      </c>
      <c r="S12" s="16"/>
      <c r="T12" s="14">
        <f>G12*15*86.4</f>
        <v>8447.4</v>
      </c>
      <c r="U12" s="16"/>
      <c r="V12" s="14">
        <f>G12*16*86.4</f>
        <v>9010.56</v>
      </c>
      <c r="W12" s="16"/>
      <c r="X12" s="14">
        <f>G12*16*86.4</f>
        <v>9010.56</v>
      </c>
      <c r="Y12" s="16"/>
      <c r="Z12" s="17"/>
      <c r="AA12" s="16"/>
      <c r="AB12" s="17"/>
      <c r="AC12" s="16"/>
      <c r="AD12" s="13"/>
      <c r="AE12" s="12"/>
      <c r="AF12" s="3"/>
      <c r="AG12" s="19">
        <f t="shared" si="5"/>
        <v>34.200000000000003</v>
      </c>
      <c r="AH12" s="61">
        <f t="shared" si="6"/>
        <v>44489.639999999992</v>
      </c>
    </row>
    <row r="13" spans="1:34" ht="30" customHeight="1" x14ac:dyDescent="0.25">
      <c r="A13" s="30">
        <f t="shared" si="4"/>
        <v>7</v>
      </c>
      <c r="B13" s="32" t="s">
        <v>21</v>
      </c>
      <c r="C13" s="22">
        <v>1411</v>
      </c>
      <c r="D13" s="22">
        <f t="shared" si="1"/>
        <v>16.331018518518519</v>
      </c>
      <c r="E13" s="22">
        <f t="shared" si="2"/>
        <v>1.0887345679012346</v>
      </c>
      <c r="F13" s="22">
        <v>0</v>
      </c>
      <c r="G13" s="22">
        <f t="shared" si="3"/>
        <v>0</v>
      </c>
      <c r="H13" s="22">
        <v>4</v>
      </c>
      <c r="I13" s="21"/>
      <c r="J13" s="3"/>
      <c r="K13" s="18"/>
      <c r="L13" s="3"/>
      <c r="M13" s="12"/>
      <c r="N13" s="17"/>
      <c r="O13" s="15">
        <f>G13*15*86.4</f>
        <v>0</v>
      </c>
      <c r="P13" s="17"/>
      <c r="Q13" s="15">
        <f>G13*15*86.4</f>
        <v>0</v>
      </c>
      <c r="R13" s="17"/>
      <c r="S13" s="15">
        <f>G13*15*86.4</f>
        <v>0</v>
      </c>
      <c r="T13" s="17"/>
      <c r="U13" s="15">
        <f>G13*15*86.4</f>
        <v>0</v>
      </c>
      <c r="V13" s="17"/>
      <c r="W13" s="16"/>
      <c r="X13" s="17"/>
      <c r="Y13" s="16"/>
      <c r="Z13" s="17"/>
      <c r="AA13" s="16"/>
      <c r="AB13" s="17"/>
      <c r="AC13" s="16"/>
      <c r="AD13" s="13"/>
      <c r="AE13" s="12"/>
      <c r="AF13" s="3"/>
      <c r="AG13" s="19">
        <f t="shared" si="5"/>
        <v>0</v>
      </c>
      <c r="AH13" s="61">
        <f t="shared" si="6"/>
        <v>0</v>
      </c>
    </row>
    <row r="14" spans="1:34" ht="30" customHeight="1" x14ac:dyDescent="0.25">
      <c r="A14" s="30">
        <f t="shared" si="4"/>
        <v>8</v>
      </c>
      <c r="B14" s="32" t="s">
        <v>22</v>
      </c>
      <c r="C14" s="22">
        <v>1411</v>
      </c>
      <c r="D14" s="22">
        <f t="shared" si="1"/>
        <v>16.331018518518519</v>
      </c>
      <c r="E14" s="22">
        <f t="shared" si="2"/>
        <v>1.0887345679012346</v>
      </c>
      <c r="F14" s="22">
        <v>0</v>
      </c>
      <c r="G14" s="22">
        <f t="shared" si="3"/>
        <v>0</v>
      </c>
      <c r="H14" s="22">
        <v>3</v>
      </c>
      <c r="I14" s="21"/>
      <c r="J14" s="3"/>
      <c r="K14" s="18"/>
      <c r="L14" s="3"/>
      <c r="M14" s="12"/>
      <c r="N14" s="17"/>
      <c r="O14" s="16"/>
      <c r="P14" s="17"/>
      <c r="Q14" s="15">
        <f>G14*15*86.4</f>
        <v>0</v>
      </c>
      <c r="R14" s="17"/>
      <c r="S14" s="15">
        <f>G14*15*86.4</f>
        <v>0</v>
      </c>
      <c r="T14" s="17"/>
      <c r="U14" s="15">
        <f>G14*15*86.4</f>
        <v>0</v>
      </c>
      <c r="V14" s="17"/>
      <c r="W14" s="16"/>
      <c r="X14" s="17"/>
      <c r="Y14" s="16"/>
      <c r="Z14" s="17"/>
      <c r="AA14" s="16"/>
      <c r="AB14" s="17"/>
      <c r="AC14" s="16"/>
      <c r="AD14" s="13"/>
      <c r="AE14" s="12"/>
      <c r="AF14" s="3"/>
      <c r="AG14" s="19">
        <f t="shared" si="5"/>
        <v>0</v>
      </c>
      <c r="AH14" s="61">
        <f t="shared" si="6"/>
        <v>0</v>
      </c>
    </row>
    <row r="15" spans="1:34" ht="30" customHeight="1" x14ac:dyDescent="0.25">
      <c r="A15" s="30">
        <f t="shared" si="4"/>
        <v>9</v>
      </c>
      <c r="B15" s="32" t="s">
        <v>23</v>
      </c>
      <c r="C15" s="22">
        <v>1411</v>
      </c>
      <c r="D15" s="22">
        <f t="shared" si="1"/>
        <v>16.331018518518519</v>
      </c>
      <c r="E15" s="22">
        <f t="shared" si="2"/>
        <v>1.0887345679012346</v>
      </c>
      <c r="F15" s="22">
        <v>2</v>
      </c>
      <c r="G15" s="22">
        <f t="shared" si="3"/>
        <v>2.1774691358024691</v>
      </c>
      <c r="H15" s="22">
        <v>6</v>
      </c>
      <c r="I15" s="21"/>
      <c r="J15" s="3"/>
      <c r="K15" s="18"/>
      <c r="L15" s="3"/>
      <c r="M15" s="12"/>
      <c r="N15" s="17"/>
      <c r="O15" s="16"/>
      <c r="P15" s="14">
        <f>G15*15*86.4</f>
        <v>2822.0000000000005</v>
      </c>
      <c r="Q15" s="15">
        <f>G15*15*86.4</f>
        <v>2822.0000000000005</v>
      </c>
      <c r="R15" s="17"/>
      <c r="S15" s="15">
        <f>G15*15*86.4</f>
        <v>2822.0000000000005</v>
      </c>
      <c r="T15" s="17"/>
      <c r="U15" s="15">
        <f>G15*15*86.4</f>
        <v>2822.0000000000005</v>
      </c>
      <c r="V15" s="17"/>
      <c r="W15" s="15">
        <f>G15*15*86.4</f>
        <v>2822.0000000000005</v>
      </c>
      <c r="X15" s="17"/>
      <c r="Y15" s="15">
        <f>G15*15*86.4</f>
        <v>2822.0000000000005</v>
      </c>
      <c r="Z15" s="17"/>
      <c r="AA15" s="16"/>
      <c r="AB15" s="17"/>
      <c r="AC15" s="16"/>
      <c r="AD15" s="13"/>
      <c r="AE15" s="12"/>
      <c r="AF15" s="3"/>
      <c r="AG15" s="19">
        <f t="shared" si="5"/>
        <v>12</v>
      </c>
      <c r="AH15" s="61">
        <f t="shared" si="6"/>
        <v>16932.000000000004</v>
      </c>
    </row>
    <row r="16" spans="1:34" ht="30" customHeight="1" thickBot="1" x14ac:dyDescent="0.3">
      <c r="A16" s="30">
        <f t="shared" si="4"/>
        <v>10</v>
      </c>
      <c r="B16" s="33" t="s">
        <v>24</v>
      </c>
      <c r="C16" s="46">
        <v>1411</v>
      </c>
      <c r="D16" s="46">
        <f t="shared" si="1"/>
        <v>16.331018518518519</v>
      </c>
      <c r="E16" s="46">
        <f t="shared" si="2"/>
        <v>1.0887345679012346</v>
      </c>
      <c r="F16" s="46">
        <v>0</v>
      </c>
      <c r="G16" s="46">
        <f t="shared" si="3"/>
        <v>0</v>
      </c>
      <c r="H16" s="46">
        <v>3</v>
      </c>
      <c r="I16" s="58"/>
      <c r="J16" s="47"/>
      <c r="K16" s="48"/>
      <c r="L16" s="47"/>
      <c r="M16" s="52"/>
      <c r="N16" s="50"/>
      <c r="O16" s="49"/>
      <c r="P16" s="50"/>
      <c r="Q16" s="49"/>
      <c r="R16" s="50"/>
      <c r="S16" s="51">
        <f>G16*15*86.4</f>
        <v>0</v>
      </c>
      <c r="T16" s="50"/>
      <c r="U16" s="51">
        <f>G16*15*86.4</f>
        <v>0</v>
      </c>
      <c r="V16" s="50"/>
      <c r="W16" s="51">
        <f>G16*15*86.4</f>
        <v>0</v>
      </c>
      <c r="X16" s="50"/>
      <c r="Y16" s="49"/>
      <c r="Z16" s="50"/>
      <c r="AA16" s="49"/>
      <c r="AB16" s="50"/>
      <c r="AC16" s="49"/>
      <c r="AD16" s="53"/>
      <c r="AE16" s="52"/>
      <c r="AF16" s="47"/>
      <c r="AG16" s="66">
        <f>F16*H16</f>
        <v>0</v>
      </c>
      <c r="AH16" s="62">
        <f t="shared" si="6"/>
        <v>0</v>
      </c>
    </row>
    <row r="17" spans="1:34" ht="30" customHeight="1" x14ac:dyDescent="0.25">
      <c r="A17" s="30">
        <f t="shared" si="4"/>
        <v>11</v>
      </c>
      <c r="B17" s="54" t="s">
        <v>30</v>
      </c>
      <c r="C17" s="44"/>
      <c r="D17" s="44"/>
      <c r="E17" s="44"/>
      <c r="F17" s="44"/>
      <c r="G17" s="45"/>
      <c r="H17" s="45"/>
      <c r="I17" s="64">
        <f>I7+I8+I9+I10+I11+I12+I13+I14+I15+I16</f>
        <v>0</v>
      </c>
      <c r="J17" s="63">
        <f>J7+J8+J9+J10+J11+J12+J13+J14+J15+J16</f>
        <v>0</v>
      </c>
      <c r="K17" s="64">
        <f>K7+K8+K9+K10+K11+K12+K13+K14+K15+K16</f>
        <v>0</v>
      </c>
      <c r="L17" s="63">
        <f>L7+L8+L9+L10+L11+L12+L13+L14+L15+L16</f>
        <v>0</v>
      </c>
      <c r="M17" s="64">
        <f t="shared" ref="M17:AF17" si="7">M7+M8+M9+M10+M11+M12+M13+M14+M15+M16</f>
        <v>0</v>
      </c>
      <c r="N17" s="63">
        <f t="shared" si="7"/>
        <v>0</v>
      </c>
      <c r="O17" s="64">
        <f t="shared" si="7"/>
        <v>0</v>
      </c>
      <c r="P17" s="63">
        <f t="shared" si="7"/>
        <v>11832.56</v>
      </c>
      <c r="Q17" s="64">
        <f t="shared" si="7"/>
        <v>16407.000000000004</v>
      </c>
      <c r="R17" s="63">
        <f t="shared" si="7"/>
        <v>9010.56</v>
      </c>
      <c r="S17" s="64">
        <f t="shared" si="7"/>
        <v>106767.44000000002</v>
      </c>
      <c r="T17" s="63">
        <f t="shared" si="7"/>
        <v>8447.4</v>
      </c>
      <c r="U17" s="64">
        <f t="shared" si="7"/>
        <v>106767.44000000002</v>
      </c>
      <c r="V17" s="63">
        <f t="shared" si="7"/>
        <v>9010.56</v>
      </c>
      <c r="W17" s="64">
        <f t="shared" si="7"/>
        <v>106767.44000000002</v>
      </c>
      <c r="X17" s="63">
        <f t="shared" si="7"/>
        <v>9010.56</v>
      </c>
      <c r="Y17" s="64">
        <f t="shared" si="7"/>
        <v>2822.0000000000005</v>
      </c>
      <c r="Z17" s="63">
        <f t="shared" si="7"/>
        <v>0</v>
      </c>
      <c r="AA17" s="64">
        <f t="shared" si="7"/>
        <v>0</v>
      </c>
      <c r="AB17" s="63">
        <f t="shared" si="7"/>
        <v>0</v>
      </c>
      <c r="AC17" s="64">
        <f t="shared" si="7"/>
        <v>0</v>
      </c>
      <c r="AD17" s="63">
        <f t="shared" si="7"/>
        <v>0</v>
      </c>
      <c r="AE17" s="64">
        <f t="shared" si="7"/>
        <v>0</v>
      </c>
      <c r="AF17" s="63">
        <f t="shared" si="7"/>
        <v>0</v>
      </c>
      <c r="AG17" s="64">
        <f>AG7+AG8+AG9+AG10+AG11+AG12+AG13+AG14+AG15+AG16</f>
        <v>282.32</v>
      </c>
      <c r="AH17" s="63">
        <f>I17+J17+K17+L17+M17+N17+O17+P17+Q17+R17+S17+T17+U17+V17+W17+X17+Y17+Z17+AA17+AB17+AC17+AD17+AE17+AF17</f>
        <v>386842.96</v>
      </c>
    </row>
    <row r="18" spans="1:34" ht="30" customHeight="1" x14ac:dyDescent="0.25">
      <c r="A18" s="30">
        <f t="shared" si="4"/>
        <v>12</v>
      </c>
      <c r="B18" s="32" t="s">
        <v>31</v>
      </c>
      <c r="C18" s="24"/>
      <c r="D18" s="24"/>
      <c r="E18" s="24"/>
      <c r="F18" s="24"/>
      <c r="G18" s="24"/>
      <c r="H18" s="24"/>
      <c r="I18" s="9">
        <v>0.9</v>
      </c>
      <c r="J18" s="10">
        <f>I18</f>
        <v>0.9</v>
      </c>
      <c r="K18" s="9">
        <v>0.9</v>
      </c>
      <c r="L18" s="10">
        <f t="shared" ref="L18:L21" si="8">K18</f>
        <v>0.9</v>
      </c>
      <c r="M18" s="9">
        <v>0.9</v>
      </c>
      <c r="N18" s="10">
        <f t="shared" ref="N18:N21" si="9">M18</f>
        <v>0.9</v>
      </c>
      <c r="O18" s="9">
        <v>0.9</v>
      </c>
      <c r="P18" s="10">
        <f t="shared" ref="P18:P21" si="10">O18</f>
        <v>0.9</v>
      </c>
      <c r="Q18" s="9">
        <v>0.9</v>
      </c>
      <c r="R18" s="10">
        <f t="shared" ref="R18:R21" si="11">Q18</f>
        <v>0.9</v>
      </c>
      <c r="S18" s="9">
        <v>0.9</v>
      </c>
      <c r="T18" s="10">
        <f t="shared" ref="T18:T21" si="12">S18</f>
        <v>0.9</v>
      </c>
      <c r="U18" s="9">
        <v>0.9</v>
      </c>
      <c r="V18" s="10">
        <f t="shared" ref="V18:V21" si="13">U18</f>
        <v>0.9</v>
      </c>
      <c r="W18" s="9">
        <v>0.9</v>
      </c>
      <c r="X18" s="10">
        <f t="shared" ref="X18:X21" si="14">W18</f>
        <v>0.9</v>
      </c>
      <c r="Y18" s="9">
        <v>0.9</v>
      </c>
      <c r="Z18" s="10">
        <f t="shared" ref="Z18:Z21" si="15">Y18</f>
        <v>0.9</v>
      </c>
      <c r="AA18" s="9">
        <v>0.9</v>
      </c>
      <c r="AB18" s="10">
        <f t="shared" ref="AB18:AB21" si="16">AA18</f>
        <v>0.9</v>
      </c>
      <c r="AC18" s="9">
        <v>0.9</v>
      </c>
      <c r="AD18" s="10">
        <f t="shared" ref="AD18:AD21" si="17">AC18</f>
        <v>0.9</v>
      </c>
      <c r="AE18" s="9">
        <v>0.9</v>
      </c>
      <c r="AF18" s="10">
        <f t="shared" ref="AF18:AF21" si="18">AE18</f>
        <v>0.9</v>
      </c>
      <c r="AG18" s="7"/>
      <c r="AH18" s="8"/>
    </row>
    <row r="19" spans="1:34" ht="30" customHeight="1" x14ac:dyDescent="0.25">
      <c r="A19" s="30">
        <f t="shared" si="4"/>
        <v>13</v>
      </c>
      <c r="B19" s="32" t="s">
        <v>32</v>
      </c>
      <c r="C19" s="23"/>
      <c r="D19" s="23"/>
      <c r="E19" s="23"/>
      <c r="F19" s="23"/>
      <c r="G19" s="26"/>
      <c r="H19" s="26"/>
      <c r="I19" s="67">
        <v>0.9</v>
      </c>
      <c r="J19" s="68">
        <f>I19</f>
        <v>0.9</v>
      </c>
      <c r="K19" s="67">
        <v>0.9</v>
      </c>
      <c r="L19" s="68">
        <f t="shared" si="8"/>
        <v>0.9</v>
      </c>
      <c r="M19" s="67">
        <v>0.9</v>
      </c>
      <c r="N19" s="68">
        <f t="shared" si="9"/>
        <v>0.9</v>
      </c>
      <c r="O19" s="67">
        <v>0.9</v>
      </c>
      <c r="P19" s="68">
        <f t="shared" si="10"/>
        <v>0.9</v>
      </c>
      <c r="Q19" s="67">
        <v>0.9</v>
      </c>
      <c r="R19" s="68">
        <f t="shared" si="11"/>
        <v>0.9</v>
      </c>
      <c r="S19" s="67">
        <v>0.9</v>
      </c>
      <c r="T19" s="68">
        <f t="shared" si="12"/>
        <v>0.9</v>
      </c>
      <c r="U19" s="67">
        <v>0.9</v>
      </c>
      <c r="V19" s="68">
        <f t="shared" si="13"/>
        <v>0.9</v>
      </c>
      <c r="W19" s="67">
        <v>0.9</v>
      </c>
      <c r="X19" s="68">
        <f t="shared" si="14"/>
        <v>0.9</v>
      </c>
      <c r="Y19" s="67">
        <v>0.9</v>
      </c>
      <c r="Z19" s="68">
        <f t="shared" si="15"/>
        <v>0.9</v>
      </c>
      <c r="AA19" s="67">
        <v>0.9</v>
      </c>
      <c r="AB19" s="68">
        <f t="shared" si="16"/>
        <v>0.9</v>
      </c>
      <c r="AC19" s="67">
        <v>0.9</v>
      </c>
      <c r="AD19" s="68">
        <f t="shared" si="17"/>
        <v>0.9</v>
      </c>
      <c r="AE19" s="67">
        <v>0.9</v>
      </c>
      <c r="AF19" s="68">
        <f t="shared" si="18"/>
        <v>0.9</v>
      </c>
      <c r="AG19" s="7"/>
      <c r="AH19" s="8"/>
    </row>
    <row r="20" spans="1:34" ht="30" customHeight="1" x14ac:dyDescent="0.25">
      <c r="A20" s="30">
        <f t="shared" si="4"/>
        <v>14</v>
      </c>
      <c r="B20" s="32" t="s">
        <v>33</v>
      </c>
      <c r="C20" s="24"/>
      <c r="D20" s="24"/>
      <c r="E20" s="24"/>
      <c r="F20" s="24"/>
      <c r="G20" s="24"/>
      <c r="H20" s="24"/>
      <c r="I20" s="7">
        <v>0.85</v>
      </c>
      <c r="J20" s="8">
        <f>I20</f>
        <v>0.85</v>
      </c>
      <c r="K20" s="7">
        <v>0.85</v>
      </c>
      <c r="L20" s="8">
        <f t="shared" si="8"/>
        <v>0.85</v>
      </c>
      <c r="M20" s="7">
        <v>0.85</v>
      </c>
      <c r="N20" s="8">
        <f t="shared" si="9"/>
        <v>0.85</v>
      </c>
      <c r="O20" s="7">
        <v>0.85</v>
      </c>
      <c r="P20" s="8">
        <f t="shared" si="10"/>
        <v>0.85</v>
      </c>
      <c r="Q20" s="7">
        <v>0.85</v>
      </c>
      <c r="R20" s="8">
        <f t="shared" si="11"/>
        <v>0.85</v>
      </c>
      <c r="S20" s="7">
        <v>0.85</v>
      </c>
      <c r="T20" s="8">
        <f t="shared" si="12"/>
        <v>0.85</v>
      </c>
      <c r="U20" s="7">
        <v>0.85</v>
      </c>
      <c r="V20" s="8">
        <f t="shared" si="13"/>
        <v>0.85</v>
      </c>
      <c r="W20" s="7">
        <v>0.85</v>
      </c>
      <c r="X20" s="8">
        <f t="shared" si="14"/>
        <v>0.85</v>
      </c>
      <c r="Y20" s="7">
        <v>0.85</v>
      </c>
      <c r="Z20" s="8">
        <f t="shared" si="15"/>
        <v>0.85</v>
      </c>
      <c r="AA20" s="7">
        <v>0.85</v>
      </c>
      <c r="AB20" s="8">
        <f t="shared" si="16"/>
        <v>0.85</v>
      </c>
      <c r="AC20" s="7">
        <v>0.85</v>
      </c>
      <c r="AD20" s="8">
        <f t="shared" si="17"/>
        <v>0.85</v>
      </c>
      <c r="AE20" s="7">
        <v>0.85</v>
      </c>
      <c r="AF20" s="8">
        <f t="shared" si="18"/>
        <v>0.85</v>
      </c>
      <c r="AG20" s="7"/>
      <c r="AH20" s="8"/>
    </row>
    <row r="21" spans="1:34" ht="30" customHeight="1" x14ac:dyDescent="0.25">
      <c r="A21" s="30">
        <f t="shared" si="4"/>
        <v>15</v>
      </c>
      <c r="B21" s="32" t="s">
        <v>34</v>
      </c>
      <c r="C21" s="24"/>
      <c r="D21" s="24"/>
      <c r="E21" s="24"/>
      <c r="F21" s="24"/>
      <c r="G21" s="24"/>
      <c r="H21" s="24"/>
      <c r="I21" s="7">
        <v>0.83</v>
      </c>
      <c r="J21" s="8">
        <f>I21</f>
        <v>0.83</v>
      </c>
      <c r="K21" s="7">
        <v>0.83</v>
      </c>
      <c r="L21" s="8">
        <f t="shared" si="8"/>
        <v>0.83</v>
      </c>
      <c r="M21" s="7">
        <v>0.83</v>
      </c>
      <c r="N21" s="8">
        <f t="shared" si="9"/>
        <v>0.83</v>
      </c>
      <c r="O21" s="7">
        <v>0.83</v>
      </c>
      <c r="P21" s="8">
        <f t="shared" si="10"/>
        <v>0.83</v>
      </c>
      <c r="Q21" s="7">
        <v>0.83</v>
      </c>
      <c r="R21" s="8">
        <f t="shared" si="11"/>
        <v>0.83</v>
      </c>
      <c r="S21" s="7">
        <v>0.83</v>
      </c>
      <c r="T21" s="8">
        <f t="shared" si="12"/>
        <v>0.83</v>
      </c>
      <c r="U21" s="7">
        <v>0.83</v>
      </c>
      <c r="V21" s="8">
        <f t="shared" si="13"/>
        <v>0.83</v>
      </c>
      <c r="W21" s="7">
        <v>0.83</v>
      </c>
      <c r="X21" s="8">
        <f t="shared" si="14"/>
        <v>0.83</v>
      </c>
      <c r="Y21" s="7">
        <v>0.83</v>
      </c>
      <c r="Z21" s="8">
        <f t="shared" si="15"/>
        <v>0.83</v>
      </c>
      <c r="AA21" s="7">
        <v>0.83</v>
      </c>
      <c r="AB21" s="8">
        <f t="shared" si="16"/>
        <v>0.83</v>
      </c>
      <c r="AC21" s="7">
        <v>0.83</v>
      </c>
      <c r="AD21" s="8">
        <f t="shared" si="17"/>
        <v>0.83</v>
      </c>
      <c r="AE21" s="7">
        <v>0.83</v>
      </c>
      <c r="AF21" s="8">
        <f t="shared" si="18"/>
        <v>0.83</v>
      </c>
      <c r="AG21" s="7"/>
      <c r="AH21" s="8"/>
    </row>
    <row r="22" spans="1:34" ht="30" customHeight="1" x14ac:dyDescent="0.25">
      <c r="A22" s="30">
        <f t="shared" si="4"/>
        <v>16</v>
      </c>
      <c r="B22" s="32" t="s">
        <v>35</v>
      </c>
      <c r="C22" s="24"/>
      <c r="D22" s="24"/>
      <c r="E22" s="24"/>
      <c r="F22" s="24"/>
      <c r="G22" s="24"/>
      <c r="H22" s="24"/>
      <c r="I22" s="7">
        <f>I18*I19*I20*I21</f>
        <v>0.57145499999999994</v>
      </c>
      <c r="J22" s="8">
        <f>J18*J19*J20*J21</f>
        <v>0.57145499999999994</v>
      </c>
      <c r="K22" s="7">
        <f t="shared" ref="K22:AF22" si="19">K18*K19*K20*K21</f>
        <v>0.57145499999999994</v>
      </c>
      <c r="L22" s="8">
        <f t="shared" si="19"/>
        <v>0.57145499999999994</v>
      </c>
      <c r="M22" s="7">
        <f t="shared" si="19"/>
        <v>0.57145499999999994</v>
      </c>
      <c r="N22" s="8">
        <f t="shared" si="19"/>
        <v>0.57145499999999994</v>
      </c>
      <c r="O22" s="7">
        <f>O18*O19*O20*O21</f>
        <v>0.57145499999999994</v>
      </c>
      <c r="P22" s="8">
        <f t="shared" si="19"/>
        <v>0.57145499999999994</v>
      </c>
      <c r="Q22" s="7">
        <f t="shared" si="19"/>
        <v>0.57145499999999994</v>
      </c>
      <c r="R22" s="8">
        <f t="shared" si="19"/>
        <v>0.57145499999999994</v>
      </c>
      <c r="S22" s="7">
        <f t="shared" si="19"/>
        <v>0.57145499999999994</v>
      </c>
      <c r="T22" s="8">
        <f t="shared" si="19"/>
        <v>0.57145499999999994</v>
      </c>
      <c r="U22" s="7">
        <f t="shared" si="19"/>
        <v>0.57145499999999994</v>
      </c>
      <c r="V22" s="8">
        <f t="shared" si="19"/>
        <v>0.57145499999999994</v>
      </c>
      <c r="W22" s="7">
        <f t="shared" si="19"/>
        <v>0.57145499999999994</v>
      </c>
      <c r="X22" s="8">
        <f t="shared" si="19"/>
        <v>0.57145499999999994</v>
      </c>
      <c r="Y22" s="7">
        <f t="shared" si="19"/>
        <v>0.57145499999999994</v>
      </c>
      <c r="Z22" s="8">
        <f t="shared" si="19"/>
        <v>0.57145499999999994</v>
      </c>
      <c r="AA22" s="7">
        <f t="shared" si="19"/>
        <v>0.57145499999999994</v>
      </c>
      <c r="AB22" s="8">
        <f t="shared" si="19"/>
        <v>0.57145499999999994</v>
      </c>
      <c r="AC22" s="7">
        <f t="shared" si="19"/>
        <v>0.57145499999999994</v>
      </c>
      <c r="AD22" s="8">
        <f t="shared" si="19"/>
        <v>0.57145499999999994</v>
      </c>
      <c r="AE22" s="7">
        <f t="shared" si="19"/>
        <v>0.57145499999999994</v>
      </c>
      <c r="AF22" s="8">
        <f t="shared" si="19"/>
        <v>0.57145499999999994</v>
      </c>
      <c r="AG22" s="7"/>
      <c r="AH22" s="8"/>
    </row>
    <row r="23" spans="1:34" ht="30" customHeight="1" x14ac:dyDescent="0.25">
      <c r="A23" s="30">
        <f t="shared" si="4"/>
        <v>17</v>
      </c>
      <c r="B23" s="32" t="s">
        <v>36</v>
      </c>
      <c r="C23" s="24"/>
      <c r="D23" s="23"/>
      <c r="E23" s="24"/>
      <c r="F23" s="24"/>
      <c r="G23" s="24"/>
      <c r="H23" s="24"/>
      <c r="I23" s="4">
        <f>I17/I22</f>
        <v>0</v>
      </c>
      <c r="J23" s="5">
        <f>J17/J22</f>
        <v>0</v>
      </c>
      <c r="K23" s="4">
        <f t="shared" ref="K23:AE23" si="20">K17/K22</f>
        <v>0</v>
      </c>
      <c r="L23" s="5">
        <f t="shared" si="20"/>
        <v>0</v>
      </c>
      <c r="M23" s="4">
        <f t="shared" si="20"/>
        <v>0</v>
      </c>
      <c r="N23" s="5">
        <f t="shared" si="20"/>
        <v>0</v>
      </c>
      <c r="O23" s="4">
        <f>O17/O22</f>
        <v>0</v>
      </c>
      <c r="P23" s="5">
        <f t="shared" si="20"/>
        <v>20706.022346466478</v>
      </c>
      <c r="Q23" s="4">
        <f t="shared" si="20"/>
        <v>28710.922119851966</v>
      </c>
      <c r="R23" s="5">
        <f t="shared" si="20"/>
        <v>15767.750741528205</v>
      </c>
      <c r="S23" s="4">
        <f t="shared" si="20"/>
        <v>186834.37890997546</v>
      </c>
      <c r="T23" s="5">
        <f t="shared" si="20"/>
        <v>14782.266320182693</v>
      </c>
      <c r="U23" s="4">
        <f t="shared" si="20"/>
        <v>186834.37890997546</v>
      </c>
      <c r="V23" s="5">
        <f t="shared" si="20"/>
        <v>15767.750741528205</v>
      </c>
      <c r="W23" s="4">
        <f t="shared" si="20"/>
        <v>186834.37890997546</v>
      </c>
      <c r="X23" s="5">
        <f t="shared" si="20"/>
        <v>15767.750741528205</v>
      </c>
      <c r="Y23" s="4">
        <f t="shared" si="20"/>
        <v>4938.2716049382734</v>
      </c>
      <c r="Z23" s="5">
        <f t="shared" si="20"/>
        <v>0</v>
      </c>
      <c r="AA23" s="4">
        <f t="shared" si="20"/>
        <v>0</v>
      </c>
      <c r="AB23" s="5">
        <f t="shared" si="20"/>
        <v>0</v>
      </c>
      <c r="AC23" s="4">
        <f t="shared" si="20"/>
        <v>0</v>
      </c>
      <c r="AD23" s="5">
        <f t="shared" si="20"/>
        <v>0</v>
      </c>
      <c r="AE23" s="4">
        <f t="shared" si="20"/>
        <v>0</v>
      </c>
      <c r="AF23" s="5">
        <f>AF17/AF22</f>
        <v>0</v>
      </c>
      <c r="AG23" s="4"/>
      <c r="AH23" s="5">
        <f>I23+J23+K23+L23+M23+N23+O23+P23+Q23+R23+S23+T23+U23+V23+W23+X23+Y23+Z23+AA23+AB23+AC23+AD23+AE23+AF23</f>
        <v>676943.87134595052</v>
      </c>
    </row>
    <row r="24" spans="1:34" ht="30" customHeight="1" thickBot="1" x14ac:dyDescent="0.3">
      <c r="A24" s="30">
        <f t="shared" si="4"/>
        <v>18</v>
      </c>
      <c r="B24" s="33" t="s">
        <v>37</v>
      </c>
      <c r="C24" s="25"/>
      <c r="D24" s="25"/>
      <c r="E24" s="25"/>
      <c r="F24" s="25"/>
      <c r="G24" s="25"/>
      <c r="H24" s="25"/>
      <c r="I24" s="69">
        <f>I23/(15*86400)</f>
        <v>0</v>
      </c>
      <c r="J24" s="42">
        <f>J23/(15*86400)</f>
        <v>0</v>
      </c>
      <c r="K24" s="69">
        <f t="shared" ref="K24:AF24" si="21">K23/(15*86400)</f>
        <v>0</v>
      </c>
      <c r="L24" s="42">
        <f t="shared" si="21"/>
        <v>0</v>
      </c>
      <c r="M24" s="69">
        <f t="shared" si="21"/>
        <v>0</v>
      </c>
      <c r="N24" s="42">
        <f t="shared" si="21"/>
        <v>0</v>
      </c>
      <c r="O24" s="69">
        <f t="shared" si="21"/>
        <v>0</v>
      </c>
      <c r="P24" s="42">
        <f t="shared" si="21"/>
        <v>1.5976869094495739E-2</v>
      </c>
      <c r="Q24" s="69">
        <f t="shared" si="21"/>
        <v>2.2153489290009234E-2</v>
      </c>
      <c r="R24" s="42">
        <f t="shared" si="21"/>
        <v>1.2166474337598925E-2</v>
      </c>
      <c r="S24" s="69">
        <f t="shared" si="21"/>
        <v>0.14416232940584528</v>
      </c>
      <c r="T24" s="42">
        <f t="shared" si="21"/>
        <v>1.1406069691498991E-2</v>
      </c>
      <c r="U24" s="69">
        <f t="shared" si="21"/>
        <v>0.14416232940584528</v>
      </c>
      <c r="V24" s="42">
        <f t="shared" si="21"/>
        <v>1.2166474337598925E-2</v>
      </c>
      <c r="W24" s="69">
        <f t="shared" si="21"/>
        <v>0.14416232940584528</v>
      </c>
      <c r="X24" s="42">
        <f t="shared" si="21"/>
        <v>1.2166474337598925E-2</v>
      </c>
      <c r="Y24" s="69">
        <f t="shared" si="21"/>
        <v>3.810394756896816E-3</v>
      </c>
      <c r="Z24" s="42">
        <f t="shared" si="21"/>
        <v>0</v>
      </c>
      <c r="AA24" s="69">
        <f t="shared" si="21"/>
        <v>0</v>
      </c>
      <c r="AB24" s="42">
        <f t="shared" si="21"/>
        <v>0</v>
      </c>
      <c r="AC24" s="69">
        <f t="shared" si="21"/>
        <v>0</v>
      </c>
      <c r="AD24" s="42">
        <f t="shared" si="21"/>
        <v>0</v>
      </c>
      <c r="AE24" s="69">
        <f t="shared" si="21"/>
        <v>0</v>
      </c>
      <c r="AF24" s="42">
        <f t="shared" si="21"/>
        <v>0</v>
      </c>
      <c r="AG24" s="69"/>
      <c r="AH24" s="42"/>
    </row>
  </sheetData>
  <mergeCells count="24">
    <mergeCell ref="Q4:R4"/>
    <mergeCell ref="A1:AH1"/>
    <mergeCell ref="A2:AH2"/>
    <mergeCell ref="A3:AH3"/>
    <mergeCell ref="A4:A5"/>
    <mergeCell ref="B4:B5"/>
    <mergeCell ref="C4:C5"/>
    <mergeCell ref="D4:D5"/>
    <mergeCell ref="E4:E5"/>
    <mergeCell ref="F4:F5"/>
    <mergeCell ref="G4:G5"/>
    <mergeCell ref="H4:H5"/>
    <mergeCell ref="I4:J4"/>
    <mergeCell ref="K4:L4"/>
    <mergeCell ref="M4:N4"/>
    <mergeCell ref="O4:P4"/>
    <mergeCell ref="AE4:AF4"/>
    <mergeCell ref="AG4:AH4"/>
    <mergeCell ref="S4:T4"/>
    <mergeCell ref="U4:V4"/>
    <mergeCell ref="W4:X4"/>
    <mergeCell ref="Y4:Z4"/>
    <mergeCell ref="AA4:AB4"/>
    <mergeCell ref="AC4:AD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ზედა არხი</vt:lpstr>
      <vt:lpstr>იმირასანის არხი</vt:lpstr>
      <vt:lpstr>კაზრეთის არხი</vt:lpstr>
      <vt:lpstr>დმანისი-განთიადის არხი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Tamaz Kereselidze</dc:creator>
  <cp:lastModifiedBy>Tamaz Kereselidze</cp:lastModifiedBy>
  <cp:lastPrinted>2024-10-22T14:48:37Z</cp:lastPrinted>
  <dcterms:created xsi:type="dcterms:W3CDTF">2015-06-05T18:17:20Z</dcterms:created>
  <dcterms:modified xsi:type="dcterms:W3CDTF">2024-10-28T05:25:19Z</dcterms:modified>
</cp:coreProperties>
</file>