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დასავლეთი\"/>
    </mc:Choice>
  </mc:AlternateContent>
  <xr:revisionPtr revIDLastSave="0" documentId="13_ncr:1_{8963A482-C68D-4924-83AA-00F84B380587}" xr6:coauthVersionLast="47" xr6:coauthVersionMax="47" xr10:uidLastSave="{00000000-0000-0000-0000-000000000000}"/>
  <bookViews>
    <workbookView xWindow="28680" yWindow="-30" windowWidth="29040" windowHeight="15720" tabRatio="907" xr2:uid="{00000000-000D-0000-FFFF-FFFF00000000}"/>
  </bookViews>
  <sheets>
    <sheet name="მაშველი" sheetId="18" r:id="rId1"/>
    <sheet name="დიმი-როკითი" sheetId="24" r:id="rId2"/>
    <sheet name="აჯამეთი" sheetId="25" r:id="rId3"/>
    <sheet name="აფხანაური" sheetId="26" r:id="rId4"/>
    <sheet name="ვარციხე" sheetId="27" r:id="rId5"/>
    <sheet name="ტობანიერი" sheetId="28" r:id="rId6"/>
    <sheet name="ციხესულორის" sheetId="29" r:id="rId7"/>
    <sheet name="ჭალა-ორღული" sheetId="30" r:id="rId8"/>
    <sheet name="ხოდაბუნი" sheetId="31" r:id="rId9"/>
    <sheet name="ხონი-სამტრედია" sheetId="32" r:id="rId10"/>
    <sheet name="ეწერი" sheetId="33" r:id="rId11"/>
    <sheet name="გეგუთი" sheetId="34" r:id="rId12"/>
    <sheet name="სხვიტორის" sheetId="35" r:id="rId13"/>
    <sheet name="შემაერთებელი" sheetId="36" r:id="rId14"/>
  </sheets>
  <definedNames>
    <definedName name="_xlnm.Print_Area" localSheetId="3">აფხანაური!$A$1:$AH$28</definedName>
    <definedName name="_xlnm.Print_Area" localSheetId="2">აჯამეთი!$A$1:$AH$28</definedName>
    <definedName name="_xlnm.Print_Area" localSheetId="11">გეგუთი!$A$1:$AH$28</definedName>
    <definedName name="_xlnm.Print_Area" localSheetId="1">'დიმი-როკითი'!$A$1:$AH$28</definedName>
    <definedName name="_xlnm.Print_Area" localSheetId="10">ეწერი!$A$1:$AH$28</definedName>
    <definedName name="_xlnm.Print_Area" localSheetId="4">ვარციხე!$A$1:$AH$28</definedName>
    <definedName name="_xlnm.Print_Area" localSheetId="0">მაშველი!$A$1:$AH$28</definedName>
    <definedName name="_xlnm.Print_Area" localSheetId="12">სხვიტორის!$A$1:$AH$28</definedName>
    <definedName name="_xlnm.Print_Area" localSheetId="5">ტობანიერი!$A$1:$AH$28</definedName>
    <definedName name="_xlnm.Print_Area" localSheetId="13">შემაერთებელი!$A$1:$AH$28</definedName>
    <definedName name="_xlnm.Print_Area" localSheetId="6">ციხესულორის!$A$1:$AH$28</definedName>
    <definedName name="_xlnm.Print_Area" localSheetId="7">'ჭალა-ორღული'!$A$1:$AH$28</definedName>
    <definedName name="_xlnm.Print_Area" localSheetId="8">ხოდაბუნი!$A$1:$AH$28</definedName>
    <definedName name="_xlnm.Print_Area" localSheetId="9">'ხონი-სამტრედია'!$A$1:$AH$28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6" l="1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I18" i="36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I18" i="35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I18" i="34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I18" i="33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I18" i="32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I18" i="31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I18" i="30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I18" i="29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I18" i="28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I18" i="27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I18" i="25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I18" i="24"/>
  <c r="J18" i="18"/>
  <c r="J27" i="18" s="1"/>
  <c r="K18" i="18"/>
  <c r="K27" i="18" s="1"/>
  <c r="L18" i="18"/>
  <c r="M18" i="18"/>
  <c r="N18" i="18"/>
  <c r="O18" i="18"/>
  <c r="P18" i="18"/>
  <c r="P27" i="18" s="1"/>
  <c r="Q18" i="18"/>
  <c r="R18" i="18"/>
  <c r="R27" i="18" s="1"/>
  <c r="S18" i="18"/>
  <c r="S27" i="18" s="1"/>
  <c r="T18" i="18"/>
  <c r="U18" i="18"/>
  <c r="U27" i="18" s="1"/>
  <c r="V18" i="18"/>
  <c r="V27" i="18" s="1"/>
  <c r="W18" i="18"/>
  <c r="W27" i="18" s="1"/>
  <c r="X18" i="18"/>
  <c r="Y18" i="18"/>
  <c r="Z18" i="18"/>
  <c r="AA18" i="18"/>
  <c r="AB18" i="18"/>
  <c r="AC18" i="18"/>
  <c r="AC27" i="18" s="1"/>
  <c r="AD18" i="18"/>
  <c r="AD27" i="18" s="1"/>
  <c r="AE18" i="18"/>
  <c r="AE27" i="18" s="1"/>
  <c r="AF18" i="18"/>
  <c r="I18" i="18"/>
  <c r="I27" i="18" s="1"/>
  <c r="L27" i="18"/>
  <c r="M27" i="18"/>
  <c r="N27" i="18"/>
  <c r="O27" i="18"/>
  <c r="Q27" i="18"/>
  <c r="T27" i="18"/>
  <c r="X27" i="18"/>
  <c r="Y27" i="18"/>
  <c r="Z27" i="18"/>
  <c r="AA27" i="18"/>
  <c r="AB27" i="18"/>
  <c r="AF27" i="18"/>
  <c r="A17" i="36"/>
  <c r="A18" i="36"/>
  <c r="A19" i="36"/>
  <c r="A20" i="36"/>
  <c r="A21" i="36" s="1"/>
  <c r="A22" i="36" s="1"/>
  <c r="A23" i="36" s="1"/>
  <c r="A24" i="36" s="1"/>
  <c r="A25" i="36" s="1"/>
  <c r="A26" i="36" s="1"/>
  <c r="A27" i="36" s="1"/>
  <c r="A28" i="36" s="1"/>
  <c r="A17" i="35"/>
  <c r="A18" i="35"/>
  <c r="A19" i="35"/>
  <c r="A20" i="35"/>
  <c r="A21" i="35" s="1"/>
  <c r="A22" i="35" s="1"/>
  <c r="A23" i="35" s="1"/>
  <c r="A24" i="35" s="1"/>
  <c r="A25" i="35" s="1"/>
  <c r="A26" i="35" s="1"/>
  <c r="A27" i="35" s="1"/>
  <c r="A28" i="35" s="1"/>
  <c r="A17" i="34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17" i="33"/>
  <c r="A18" i="33"/>
  <c r="A19" i="33"/>
  <c r="A20" i="33"/>
  <c r="A21" i="33"/>
  <c r="A22" i="33"/>
  <c r="A23" i="33"/>
  <c r="A24" i="33"/>
  <c r="A25" i="33"/>
  <c r="A26" i="33"/>
  <c r="A27" i="33"/>
  <c r="A28" i="33"/>
  <c r="A17" i="32"/>
  <c r="A18" i="32"/>
  <c r="A19" i="32"/>
  <c r="A20" i="32"/>
  <c r="A21" i="32"/>
  <c r="A22" i="32" s="1"/>
  <c r="A23" i="32" s="1"/>
  <c r="A24" i="32" s="1"/>
  <c r="A25" i="32" s="1"/>
  <c r="A26" i="32" s="1"/>
  <c r="A27" i="32" s="1"/>
  <c r="A28" i="32" s="1"/>
  <c r="A17" i="3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17" i="30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17" i="29"/>
  <c r="A18" i="29"/>
  <c r="A19" i="29"/>
  <c r="A20" i="29"/>
  <c r="A21" i="29" s="1"/>
  <c r="A22" i="29" s="1"/>
  <c r="A23" i="29" s="1"/>
  <c r="A24" i="29" s="1"/>
  <c r="A25" i="29" s="1"/>
  <c r="A26" i="29" s="1"/>
  <c r="A27" i="29" s="1"/>
  <c r="A28" i="29" s="1"/>
  <c r="A17" i="28"/>
  <c r="A18" i="28"/>
  <c r="A19" i="28"/>
  <c r="A20" i="28" s="1"/>
  <c r="A21" i="28" s="1"/>
  <c r="A22" i="28" s="1"/>
  <c r="A23" i="28" s="1"/>
  <c r="A24" i="28" s="1"/>
  <c r="A25" i="28" s="1"/>
  <c r="A26" i="28" s="1"/>
  <c r="A27" i="28" s="1"/>
  <c r="A28" i="28" s="1"/>
  <c r="A17" i="27"/>
  <c r="A18" i="27"/>
  <c r="A19" i="27"/>
  <c r="A20" i="27"/>
  <c r="A21" i="27"/>
  <c r="A22" i="27"/>
  <c r="A23" i="27"/>
  <c r="A24" i="27"/>
  <c r="A25" i="27"/>
  <c r="A26" i="27" s="1"/>
  <c r="A27" i="27" s="1"/>
  <c r="A28" i="27" s="1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7" i="25"/>
  <c r="A18" i="25"/>
  <c r="A19" i="25"/>
  <c r="A20" i="25"/>
  <c r="A21" i="25" s="1"/>
  <c r="A22" i="25" s="1"/>
  <c r="A23" i="25" s="1"/>
  <c r="A24" i="25" s="1"/>
  <c r="A25" i="25" s="1"/>
  <c r="A26" i="25" s="1"/>
  <c r="A27" i="25" s="1"/>
  <c r="A28" i="25" s="1"/>
  <c r="A17" i="24"/>
  <c r="A18" i="24"/>
  <c r="A19" i="24"/>
  <c r="A20" i="24"/>
  <c r="A21" i="24" s="1"/>
  <c r="A22" i="24" s="1"/>
  <c r="A23" i="24" s="1"/>
  <c r="A24" i="24" s="1"/>
  <c r="A25" i="24" s="1"/>
  <c r="A26" i="24" s="1"/>
  <c r="A27" i="24" s="1"/>
  <c r="A28" i="24" s="1"/>
  <c r="A17" i="18" l="1"/>
  <c r="A18" i="18"/>
  <c r="A19" i="18"/>
  <c r="A20" i="18"/>
  <c r="A21" i="18"/>
  <c r="A22" i="18"/>
  <c r="A23" i="18"/>
  <c r="A24" i="18" s="1"/>
  <c r="A25" i="18" s="1"/>
  <c r="A26" i="18" s="1"/>
  <c r="A27" i="18" s="1"/>
  <c r="A28" i="18" s="1"/>
  <c r="AE23" i="36" l="1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F23" i="36" s="1"/>
  <c r="AD19" i="36"/>
  <c r="AD23" i="36" s="1"/>
  <c r="AB19" i="36"/>
  <c r="AB23" i="36" s="1"/>
  <c r="Z19" i="36"/>
  <c r="Z23" i="36" s="1"/>
  <c r="X19" i="36"/>
  <c r="V19" i="36"/>
  <c r="T19" i="36"/>
  <c r="R19" i="36"/>
  <c r="P19" i="36"/>
  <c r="N19" i="36"/>
  <c r="L19" i="36"/>
  <c r="L23" i="36" s="1"/>
  <c r="L27" i="36" s="1"/>
  <c r="L28" i="36" s="1"/>
  <c r="J19" i="36"/>
  <c r="Z27" i="36"/>
  <c r="Z28" i="36" s="1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H13" i="36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H10" i="36"/>
  <c r="AG10" i="36"/>
  <c r="D10" i="36"/>
  <c r="E10" i="36" s="1"/>
  <c r="G10" i="36" s="1"/>
  <c r="AH9" i="36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3" i="35"/>
  <c r="AC23" i="35"/>
  <c r="AA23" i="35"/>
  <c r="Y23" i="35"/>
  <c r="W23" i="35"/>
  <c r="U23" i="35"/>
  <c r="S23" i="35"/>
  <c r="Q23" i="35"/>
  <c r="O23" i="35"/>
  <c r="M23" i="35"/>
  <c r="K23" i="35"/>
  <c r="K27" i="35" s="1"/>
  <c r="K28" i="35" s="1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F23" i="35" s="1"/>
  <c r="AD19" i="35"/>
  <c r="AD23" i="35" s="1"/>
  <c r="AB19" i="35"/>
  <c r="Z19" i="35"/>
  <c r="Z23" i="35" s="1"/>
  <c r="X19" i="35"/>
  <c r="X23" i="35" s="1"/>
  <c r="V19" i="35"/>
  <c r="T19" i="35"/>
  <c r="R19" i="35"/>
  <c r="R23" i="35" s="1"/>
  <c r="P19" i="35"/>
  <c r="N19" i="35"/>
  <c r="N23" i="35" s="1"/>
  <c r="L19" i="35"/>
  <c r="L23" i="35" s="1"/>
  <c r="L27" i="35" s="1"/>
  <c r="L28" i="35" s="1"/>
  <c r="J19" i="35"/>
  <c r="AG16" i="35"/>
  <c r="E16" i="35"/>
  <c r="G16" i="35" s="1"/>
  <c r="D16" i="35"/>
  <c r="AG15" i="35"/>
  <c r="D15" i="35"/>
  <c r="E15" i="35" s="1"/>
  <c r="G15" i="35" s="1"/>
  <c r="AG14" i="35"/>
  <c r="D14" i="35"/>
  <c r="E14" i="35" s="1"/>
  <c r="G14" i="35" s="1"/>
  <c r="AH13" i="35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H10" i="35"/>
  <c r="AG10" i="35"/>
  <c r="D10" i="35"/>
  <c r="E10" i="35" s="1"/>
  <c r="G10" i="35" s="1"/>
  <c r="AH9" i="35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F23" i="34" s="1"/>
  <c r="AD19" i="34"/>
  <c r="AD23" i="34" s="1"/>
  <c r="AB19" i="34"/>
  <c r="AB23" i="34" s="1"/>
  <c r="Z19" i="34"/>
  <c r="X19" i="34"/>
  <c r="X23" i="34" s="1"/>
  <c r="V19" i="34"/>
  <c r="V23" i="34" s="1"/>
  <c r="T19" i="34"/>
  <c r="T23" i="34" s="1"/>
  <c r="R19" i="34"/>
  <c r="R23" i="34" s="1"/>
  <c r="P19" i="34"/>
  <c r="N19" i="34"/>
  <c r="L19" i="34"/>
  <c r="L23" i="34" s="1"/>
  <c r="J19" i="34"/>
  <c r="J23" i="34" s="1"/>
  <c r="AE27" i="34"/>
  <c r="AE28" i="34" s="1"/>
  <c r="AD27" i="34"/>
  <c r="AD28" i="34" s="1"/>
  <c r="R27" i="34"/>
  <c r="R28" i="34" s="1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AH13" i="34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H10" i="34"/>
  <c r="AG10" i="34"/>
  <c r="D10" i="34"/>
  <c r="E10" i="34" s="1"/>
  <c r="G10" i="34" s="1"/>
  <c r="AH9" i="34"/>
  <c r="AG9" i="34"/>
  <c r="D9" i="34"/>
  <c r="E9" i="34" s="1"/>
  <c r="G9" i="34" s="1"/>
  <c r="A9" i="34"/>
  <c r="A10" i="34" s="1"/>
  <c r="A11" i="34" s="1"/>
  <c r="A12" i="34" s="1"/>
  <c r="A13" i="34" s="1"/>
  <c r="A14" i="34" s="1"/>
  <c r="A15" i="34" s="1"/>
  <c r="A16" i="34" s="1"/>
  <c r="AG8" i="34"/>
  <c r="D8" i="34"/>
  <c r="E8" i="34" s="1"/>
  <c r="G8" i="34" s="1"/>
  <c r="A8" i="34"/>
  <c r="AG7" i="34"/>
  <c r="D7" i="34"/>
  <c r="E7" i="34" s="1"/>
  <c r="G7" i="34" s="1"/>
  <c r="W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3" i="33"/>
  <c r="AC23" i="33"/>
  <c r="AA23" i="33"/>
  <c r="Y23" i="33"/>
  <c r="W23" i="33"/>
  <c r="U23" i="33"/>
  <c r="S23" i="33"/>
  <c r="Q23" i="33"/>
  <c r="O23" i="33"/>
  <c r="M23" i="33"/>
  <c r="K23" i="33"/>
  <c r="I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D19" i="33"/>
  <c r="AD23" i="33" s="1"/>
  <c r="AB19" i="33"/>
  <c r="AB23" i="33" s="1"/>
  <c r="Z19" i="33"/>
  <c r="Z23" i="33" s="1"/>
  <c r="X19" i="33"/>
  <c r="X23" i="33" s="1"/>
  <c r="V19" i="33"/>
  <c r="T19" i="33"/>
  <c r="R19" i="33"/>
  <c r="R23" i="33" s="1"/>
  <c r="P19" i="33"/>
  <c r="P23" i="33" s="1"/>
  <c r="N19" i="33"/>
  <c r="N23" i="33" s="1"/>
  <c r="L19" i="33"/>
  <c r="L23" i="33" s="1"/>
  <c r="J19" i="33"/>
  <c r="I27" i="33"/>
  <c r="AG16" i="33"/>
  <c r="D16" i="33"/>
  <c r="E16" i="33" s="1"/>
  <c r="G16" i="33" s="1"/>
  <c r="AG15" i="33"/>
  <c r="D15" i="33"/>
  <c r="E15" i="33" s="1"/>
  <c r="G15" i="33" s="1"/>
  <c r="AG14" i="33"/>
  <c r="D14" i="33"/>
  <c r="E14" i="33" s="1"/>
  <c r="G14" i="33" s="1"/>
  <c r="AH13" i="33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AH10" i="33"/>
  <c r="AG10" i="33"/>
  <c r="D10" i="33"/>
  <c r="E10" i="33" s="1"/>
  <c r="G10" i="33" s="1"/>
  <c r="AH9" i="33"/>
  <c r="AG9" i="33"/>
  <c r="D9" i="33"/>
  <c r="E9" i="33" s="1"/>
  <c r="G9" i="33" s="1"/>
  <c r="AG8" i="33"/>
  <c r="D8" i="33"/>
  <c r="E8" i="33" s="1"/>
  <c r="G8" i="33" s="1"/>
  <c r="A8" i="33"/>
  <c r="A9" i="33" s="1"/>
  <c r="A10" i="33" s="1"/>
  <c r="A11" i="33" s="1"/>
  <c r="A12" i="33" s="1"/>
  <c r="A13" i="33" s="1"/>
  <c r="A14" i="33" s="1"/>
  <c r="A15" i="33" s="1"/>
  <c r="A16" i="33" s="1"/>
  <c r="AG7" i="33"/>
  <c r="D7" i="33"/>
  <c r="E7" i="33" s="1"/>
  <c r="G7" i="33" s="1"/>
  <c r="B6" i="33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W6" i="33" s="1"/>
  <c r="X6" i="33" s="1"/>
  <c r="Y6" i="33" s="1"/>
  <c r="Z6" i="33" s="1"/>
  <c r="AA6" i="33" s="1"/>
  <c r="AB6" i="33" s="1"/>
  <c r="AC6" i="33" s="1"/>
  <c r="AD6" i="33" s="1"/>
  <c r="AE6" i="33" s="1"/>
  <c r="AF6" i="33" s="1"/>
  <c r="AG6" i="33" s="1"/>
  <c r="AH6" i="33" s="1"/>
  <c r="AE23" i="32"/>
  <c r="AC23" i="32"/>
  <c r="AA23" i="32"/>
  <c r="Y23" i="32"/>
  <c r="W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F23" i="32" s="1"/>
  <c r="AD19" i="32"/>
  <c r="AB19" i="32"/>
  <c r="Z19" i="32"/>
  <c r="Z23" i="32" s="1"/>
  <c r="X19" i="32"/>
  <c r="X23" i="32" s="1"/>
  <c r="V19" i="32"/>
  <c r="V23" i="32" s="1"/>
  <c r="T19" i="32"/>
  <c r="T23" i="32" s="1"/>
  <c r="R19" i="32"/>
  <c r="R23" i="32" s="1"/>
  <c r="P19" i="32"/>
  <c r="P23" i="32" s="1"/>
  <c r="N19" i="32"/>
  <c r="N23" i="32" s="1"/>
  <c r="L19" i="32"/>
  <c r="J19" i="32"/>
  <c r="J23" i="32" s="1"/>
  <c r="O27" i="32"/>
  <c r="O28" i="32" s="1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H13" i="32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H10" i="32"/>
  <c r="AG10" i="32"/>
  <c r="D10" i="32"/>
  <c r="E10" i="32" s="1"/>
  <c r="G10" i="32" s="1"/>
  <c r="AH9" i="32"/>
  <c r="AG9" i="32"/>
  <c r="D9" i="32"/>
  <c r="E9" i="32" s="1"/>
  <c r="G9" i="32" s="1"/>
  <c r="A9" i="32"/>
  <c r="A10" i="32" s="1"/>
  <c r="A11" i="32" s="1"/>
  <c r="A12" i="32" s="1"/>
  <c r="A13" i="32" s="1"/>
  <c r="A14" i="32" s="1"/>
  <c r="A15" i="32" s="1"/>
  <c r="A16" i="32" s="1"/>
  <c r="AG8" i="32"/>
  <c r="D8" i="32"/>
  <c r="E8" i="32" s="1"/>
  <c r="G8" i="32" s="1"/>
  <c r="A8" i="32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3" i="31"/>
  <c r="AC23" i="31"/>
  <c r="AC27" i="31" s="1"/>
  <c r="AC28" i="31" s="1"/>
  <c r="AA23" i="31"/>
  <c r="Y23" i="31"/>
  <c r="W23" i="31"/>
  <c r="U23" i="31"/>
  <c r="S23" i="31"/>
  <c r="Q23" i="31"/>
  <c r="O23" i="31"/>
  <c r="M23" i="31"/>
  <c r="K23" i="31"/>
  <c r="I23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F23" i="31" s="1"/>
  <c r="AD19" i="31"/>
  <c r="AB19" i="31"/>
  <c r="Z19" i="31"/>
  <c r="Z23" i="31" s="1"/>
  <c r="X19" i="31"/>
  <c r="X23" i="31" s="1"/>
  <c r="V19" i="31"/>
  <c r="V23" i="31" s="1"/>
  <c r="T19" i="31"/>
  <c r="R19" i="31"/>
  <c r="R23" i="31" s="1"/>
  <c r="P19" i="31"/>
  <c r="N19" i="31"/>
  <c r="L19" i="31"/>
  <c r="L23" i="31" s="1"/>
  <c r="J19" i="31"/>
  <c r="AE27" i="31"/>
  <c r="AE28" i="31" s="1"/>
  <c r="Z27" i="31"/>
  <c r="Z28" i="31" s="1"/>
  <c r="X27" i="31"/>
  <c r="X28" i="31" s="1"/>
  <c r="O27" i="31"/>
  <c r="O28" i="31" s="1"/>
  <c r="M27" i="31"/>
  <c r="M28" i="31" s="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AH13" i="31"/>
  <c r="AG13" i="31"/>
  <c r="D13" i="31"/>
  <c r="E13" i="31" s="1"/>
  <c r="G13" i="31" s="1"/>
  <c r="AG12" i="31"/>
  <c r="D12" i="31"/>
  <c r="E12" i="31" s="1"/>
  <c r="G12" i="31" s="1"/>
  <c r="Y12" i="31" s="1"/>
  <c r="AG11" i="31"/>
  <c r="D11" i="31"/>
  <c r="E11" i="31" s="1"/>
  <c r="G11" i="31" s="1"/>
  <c r="AH10" i="31"/>
  <c r="AG10" i="31"/>
  <c r="D10" i="31"/>
  <c r="E10" i="31" s="1"/>
  <c r="G10" i="31" s="1"/>
  <c r="AH9" i="31"/>
  <c r="AG9" i="31"/>
  <c r="D9" i="31"/>
  <c r="E9" i="31" s="1"/>
  <c r="G9" i="31" s="1"/>
  <c r="AG8" i="31"/>
  <c r="D8" i="31"/>
  <c r="E8" i="31" s="1"/>
  <c r="G8" i="31" s="1"/>
  <c r="A8" i="31"/>
  <c r="A9" i="31" s="1"/>
  <c r="A10" i="31" s="1"/>
  <c r="A11" i="31" s="1"/>
  <c r="A12" i="31" s="1"/>
  <c r="A13" i="31" s="1"/>
  <c r="A14" i="31" s="1"/>
  <c r="A15" i="31" s="1"/>
  <c r="A16" i="31" s="1"/>
  <c r="AG7" i="31"/>
  <c r="D7" i="31"/>
  <c r="E7" i="31" s="1"/>
  <c r="G7" i="31" s="1"/>
  <c r="C6" i="3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V6" i="31" s="1"/>
  <c r="W6" i="31" s="1"/>
  <c r="X6" i="31" s="1"/>
  <c r="Y6" i="31" s="1"/>
  <c r="Z6" i="31" s="1"/>
  <c r="AA6" i="31" s="1"/>
  <c r="AB6" i="31" s="1"/>
  <c r="AC6" i="31" s="1"/>
  <c r="AD6" i="31" s="1"/>
  <c r="AE6" i="31" s="1"/>
  <c r="AF6" i="31" s="1"/>
  <c r="AG6" i="31" s="1"/>
  <c r="AH6" i="31" s="1"/>
  <c r="B6" i="3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F23" i="30" s="1"/>
  <c r="AD19" i="30"/>
  <c r="AD23" i="30" s="1"/>
  <c r="AB19" i="30"/>
  <c r="AB23" i="30" s="1"/>
  <c r="Z19" i="30"/>
  <c r="X19" i="30"/>
  <c r="V19" i="30"/>
  <c r="T19" i="30"/>
  <c r="T23" i="30" s="1"/>
  <c r="R19" i="30"/>
  <c r="R23" i="30" s="1"/>
  <c r="P19" i="30"/>
  <c r="P23" i="30" s="1"/>
  <c r="N19" i="30"/>
  <c r="N23" i="30" s="1"/>
  <c r="L19" i="30"/>
  <c r="L23" i="30" s="1"/>
  <c r="J19" i="30"/>
  <c r="J23" i="30" s="1"/>
  <c r="AF27" i="30"/>
  <c r="AF28" i="30" s="1"/>
  <c r="M27" i="30"/>
  <c r="M28" i="30" s="1"/>
  <c r="K27" i="30"/>
  <c r="K28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H13" i="30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H10" i="30"/>
  <c r="AG10" i="30"/>
  <c r="D10" i="30"/>
  <c r="E10" i="30" s="1"/>
  <c r="G10" i="30" s="1"/>
  <c r="AH9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AB23" i="29" s="1"/>
  <c r="Z19" i="29"/>
  <c r="Z23" i="29" s="1"/>
  <c r="X19" i="29"/>
  <c r="X23" i="29" s="1"/>
  <c r="V19" i="29"/>
  <c r="T19" i="29"/>
  <c r="T23" i="29" s="1"/>
  <c r="R19" i="29"/>
  <c r="P19" i="29"/>
  <c r="P23" i="29" s="1"/>
  <c r="N19" i="29"/>
  <c r="N23" i="29" s="1"/>
  <c r="L19" i="29"/>
  <c r="L23" i="29" s="1"/>
  <c r="J19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H13" i="29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H10" i="29"/>
  <c r="AG10" i="29"/>
  <c r="D10" i="29"/>
  <c r="E10" i="29" s="1"/>
  <c r="G10" i="29" s="1"/>
  <c r="AH9" i="29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D19" i="28"/>
  <c r="AB19" i="28"/>
  <c r="AB23" i="28" s="1"/>
  <c r="Z19" i="28"/>
  <c r="X19" i="28"/>
  <c r="V19" i="28"/>
  <c r="V23" i="28" s="1"/>
  <c r="V27" i="28" s="1"/>
  <c r="V28" i="28" s="1"/>
  <c r="T19" i="28"/>
  <c r="R19" i="28"/>
  <c r="P19" i="28"/>
  <c r="P23" i="28" s="1"/>
  <c r="N19" i="28"/>
  <c r="N23" i="28" s="1"/>
  <c r="L19" i="28"/>
  <c r="L23" i="28" s="1"/>
  <c r="J19" i="28"/>
  <c r="AE27" i="28"/>
  <c r="AE28" i="28" s="1"/>
  <c r="AC27" i="28"/>
  <c r="AC28" i="28" s="1"/>
  <c r="L27" i="28"/>
  <c r="L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H13" i="28"/>
  <c r="AG13" i="28"/>
  <c r="D13" i="28"/>
  <c r="E13" i="28" s="1"/>
  <c r="G13" i="28" s="1"/>
  <c r="AG12" i="28"/>
  <c r="D12" i="28"/>
  <c r="E12" i="28" s="1"/>
  <c r="G12" i="28" s="1"/>
  <c r="Q12" i="28" s="1"/>
  <c r="AG11" i="28"/>
  <c r="D11" i="28"/>
  <c r="E11" i="28" s="1"/>
  <c r="G11" i="28" s="1"/>
  <c r="AH10" i="28"/>
  <c r="AG10" i="28"/>
  <c r="D10" i="28"/>
  <c r="E10" i="28" s="1"/>
  <c r="G10" i="28" s="1"/>
  <c r="AH9" i="28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Z19" i="27"/>
  <c r="Z23" i="27" s="1"/>
  <c r="X19" i="27"/>
  <c r="X23" i="27" s="1"/>
  <c r="V19" i="27"/>
  <c r="V23" i="27" s="1"/>
  <c r="T19" i="27"/>
  <c r="T23" i="27" s="1"/>
  <c r="R19" i="27"/>
  <c r="R23" i="27" s="1"/>
  <c r="P19" i="27"/>
  <c r="P23" i="27" s="1"/>
  <c r="N19" i="27"/>
  <c r="N23" i="27" s="1"/>
  <c r="L19" i="27"/>
  <c r="J19" i="27"/>
  <c r="J23" i="27" s="1"/>
  <c r="AE27" i="27"/>
  <c r="AE28" i="27" s="1"/>
  <c r="AA27" i="27"/>
  <c r="AA28" i="27" s="1"/>
  <c r="O27" i="27"/>
  <c r="O28" i="27" s="1"/>
  <c r="K27" i="27"/>
  <c r="K28" i="27" s="1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H13" i="27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H10" i="27"/>
  <c r="AG10" i="27"/>
  <c r="D10" i="27"/>
  <c r="E10" i="27" s="1"/>
  <c r="G10" i="27" s="1"/>
  <c r="AH9" i="27"/>
  <c r="AG9" i="27"/>
  <c r="D9" i="27"/>
  <c r="E9" i="27" s="1"/>
  <c r="G9" i="27" s="1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AB23" i="26" s="1"/>
  <c r="Z19" i="26"/>
  <c r="Z23" i="26" s="1"/>
  <c r="X19" i="26"/>
  <c r="X23" i="26" s="1"/>
  <c r="V19" i="26"/>
  <c r="T19" i="26"/>
  <c r="T23" i="26" s="1"/>
  <c r="R19" i="26"/>
  <c r="R23" i="26" s="1"/>
  <c r="P19" i="26"/>
  <c r="N19" i="26"/>
  <c r="L19" i="26"/>
  <c r="J19" i="26"/>
  <c r="J23" i="26" s="1"/>
  <c r="AA27" i="26"/>
  <c r="AA28" i="26" s="1"/>
  <c r="X27" i="26"/>
  <c r="X28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H13" i="26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H10" i="26"/>
  <c r="AG10" i="26"/>
  <c r="D10" i="26"/>
  <c r="E10" i="26" s="1"/>
  <c r="G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X23" i="25" s="1"/>
  <c r="V19" i="25"/>
  <c r="V23" i="25" s="1"/>
  <c r="T19" i="25"/>
  <c r="R19" i="25"/>
  <c r="P19" i="25"/>
  <c r="P23" i="25" s="1"/>
  <c r="N19" i="25"/>
  <c r="L19" i="25"/>
  <c r="J19" i="25"/>
  <c r="J23" i="25" s="1"/>
  <c r="AC27" i="25"/>
  <c r="AC28" i="25" s="1"/>
  <c r="AA27" i="25"/>
  <c r="AA28" i="25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H13" i="25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H10" i="25"/>
  <c r="AG10" i="25"/>
  <c r="D10" i="25"/>
  <c r="E10" i="25" s="1"/>
  <c r="G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V23" i="24" s="1"/>
  <c r="T19" i="24"/>
  <c r="T23" i="24" s="1"/>
  <c r="R19" i="24"/>
  <c r="R23" i="24" s="1"/>
  <c r="P19" i="24"/>
  <c r="P23" i="24" s="1"/>
  <c r="N19" i="24"/>
  <c r="N23" i="24" s="1"/>
  <c r="L19" i="24"/>
  <c r="L23" i="24" s="1"/>
  <c r="J19" i="24"/>
  <c r="J23" i="24" s="1"/>
  <c r="N27" i="24"/>
  <c r="N28" i="24" s="1"/>
  <c r="M27" i="24"/>
  <c r="M28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H13" i="24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H10" i="24"/>
  <c r="AG10" i="24"/>
  <c r="D10" i="24"/>
  <c r="E10" i="24" s="1"/>
  <c r="G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K27" i="36" l="1"/>
  <c r="K28" i="36" s="1"/>
  <c r="R23" i="36"/>
  <c r="R27" i="36" s="1"/>
  <c r="R28" i="36" s="1"/>
  <c r="O27" i="36"/>
  <c r="O28" i="36" s="1"/>
  <c r="I27" i="36"/>
  <c r="I28" i="36" s="1"/>
  <c r="X23" i="36"/>
  <c r="X27" i="36" s="1"/>
  <c r="X28" i="36" s="1"/>
  <c r="AE27" i="36"/>
  <c r="AE28" i="36" s="1"/>
  <c r="AD27" i="36"/>
  <c r="AD28" i="36" s="1"/>
  <c r="N23" i="36"/>
  <c r="N27" i="36" s="1"/>
  <c r="N28" i="36" s="1"/>
  <c r="AC27" i="36"/>
  <c r="AC28" i="36" s="1"/>
  <c r="AA27" i="36"/>
  <c r="AA28" i="36" s="1"/>
  <c r="V23" i="36"/>
  <c r="V27" i="36" s="1"/>
  <c r="V28" i="36" s="1"/>
  <c r="J23" i="36"/>
  <c r="J27" i="36" s="1"/>
  <c r="J28" i="36" s="1"/>
  <c r="T23" i="36"/>
  <c r="P23" i="36"/>
  <c r="P27" i="36" s="1"/>
  <c r="P28" i="36" s="1"/>
  <c r="M27" i="36"/>
  <c r="M28" i="36" s="1"/>
  <c r="AA27" i="35"/>
  <c r="AA28" i="35" s="1"/>
  <c r="M27" i="35"/>
  <c r="M28" i="35" s="1"/>
  <c r="AD27" i="35"/>
  <c r="AD28" i="35" s="1"/>
  <c r="AC27" i="35"/>
  <c r="AC28" i="35" s="1"/>
  <c r="T23" i="35"/>
  <c r="O27" i="35"/>
  <c r="O28" i="35" s="1"/>
  <c r="I27" i="35"/>
  <c r="I28" i="35" s="1"/>
  <c r="W7" i="35"/>
  <c r="U7" i="35"/>
  <c r="AH7" i="35" s="1"/>
  <c r="AE27" i="35"/>
  <c r="AE28" i="35" s="1"/>
  <c r="N27" i="35"/>
  <c r="N28" i="35" s="1"/>
  <c r="AF27" i="35"/>
  <c r="AF28" i="35" s="1"/>
  <c r="P23" i="35"/>
  <c r="P27" i="35" s="1"/>
  <c r="P28" i="35" s="1"/>
  <c r="R27" i="35"/>
  <c r="R28" i="35" s="1"/>
  <c r="Z27" i="35"/>
  <c r="Z28" i="35" s="1"/>
  <c r="V23" i="35"/>
  <c r="V27" i="35" s="1"/>
  <c r="V28" i="35" s="1"/>
  <c r="X27" i="35"/>
  <c r="X28" i="35" s="1"/>
  <c r="J23" i="35"/>
  <c r="J27" i="35" s="1"/>
  <c r="J28" i="35" s="1"/>
  <c r="AB23" i="35"/>
  <c r="L27" i="34"/>
  <c r="L28" i="34" s="1"/>
  <c r="M27" i="34"/>
  <c r="M28" i="34" s="1"/>
  <c r="O27" i="34"/>
  <c r="O28" i="34" s="1"/>
  <c r="I27" i="34"/>
  <c r="I28" i="34" s="1"/>
  <c r="X27" i="34"/>
  <c r="X28" i="34" s="1"/>
  <c r="K27" i="34"/>
  <c r="K28" i="34" s="1"/>
  <c r="AC27" i="34"/>
  <c r="AC28" i="34" s="1"/>
  <c r="J27" i="34"/>
  <c r="J28" i="34" s="1"/>
  <c r="Z23" i="34"/>
  <c r="Z27" i="34" s="1"/>
  <c r="Z28" i="34" s="1"/>
  <c r="AF27" i="34"/>
  <c r="AF28" i="34" s="1"/>
  <c r="AA27" i="34"/>
  <c r="AA28" i="34" s="1"/>
  <c r="N23" i="34"/>
  <c r="N27" i="34" s="1"/>
  <c r="N28" i="34" s="1"/>
  <c r="V27" i="34"/>
  <c r="V28" i="34" s="1"/>
  <c r="P23" i="34"/>
  <c r="P27" i="34" s="1"/>
  <c r="P28" i="34" s="1"/>
  <c r="X27" i="33"/>
  <c r="X28" i="33" s="1"/>
  <c r="Z27" i="33"/>
  <c r="Z28" i="33" s="1"/>
  <c r="K27" i="33"/>
  <c r="K28" i="33" s="1"/>
  <c r="L27" i="33"/>
  <c r="L28" i="33" s="1"/>
  <c r="M27" i="33"/>
  <c r="M28" i="33" s="1"/>
  <c r="AA27" i="33"/>
  <c r="AA28" i="33" s="1"/>
  <c r="O27" i="33"/>
  <c r="O28" i="33" s="1"/>
  <c r="AE27" i="33"/>
  <c r="AE28" i="33" s="1"/>
  <c r="AD27" i="33"/>
  <c r="AD28" i="33" s="1"/>
  <c r="N27" i="33"/>
  <c r="N28" i="33" s="1"/>
  <c r="J23" i="33"/>
  <c r="J27" i="33" s="1"/>
  <c r="J28" i="33" s="1"/>
  <c r="AF23" i="33"/>
  <c r="AF27" i="33" s="1"/>
  <c r="AF28" i="33" s="1"/>
  <c r="P27" i="33"/>
  <c r="P28" i="33" s="1"/>
  <c r="R27" i="33"/>
  <c r="R28" i="33" s="1"/>
  <c r="T23" i="33"/>
  <c r="V23" i="33"/>
  <c r="V27" i="33" s="1"/>
  <c r="V28" i="33" s="1"/>
  <c r="AB27" i="33"/>
  <c r="AB28" i="33" s="1"/>
  <c r="AC27" i="33"/>
  <c r="AC28" i="33" s="1"/>
  <c r="N27" i="32"/>
  <c r="N28" i="32" s="1"/>
  <c r="P27" i="32"/>
  <c r="P28" i="32" s="1"/>
  <c r="AB23" i="32"/>
  <c r="AB27" i="32" s="1"/>
  <c r="AB28" i="32" s="1"/>
  <c r="AA27" i="32"/>
  <c r="AA28" i="32" s="1"/>
  <c r="AC27" i="32"/>
  <c r="AC28" i="32" s="1"/>
  <c r="J27" i="32"/>
  <c r="J28" i="32" s="1"/>
  <c r="I27" i="32"/>
  <c r="I28" i="32" s="1"/>
  <c r="R27" i="32"/>
  <c r="R28" i="32" s="1"/>
  <c r="L23" i="32"/>
  <c r="L27" i="32" s="1"/>
  <c r="L28" i="32" s="1"/>
  <c r="X27" i="32"/>
  <c r="X28" i="32" s="1"/>
  <c r="V27" i="32"/>
  <c r="V28" i="32" s="1"/>
  <c r="K27" i="32"/>
  <c r="K28" i="32" s="1"/>
  <c r="M27" i="32"/>
  <c r="M28" i="32" s="1"/>
  <c r="AE27" i="32"/>
  <c r="AE28" i="32" s="1"/>
  <c r="AD23" i="32"/>
  <c r="AD27" i="32" s="1"/>
  <c r="AD28" i="32" s="1"/>
  <c r="AF27" i="32"/>
  <c r="AF28" i="32" s="1"/>
  <c r="N27" i="31"/>
  <c r="N28" i="31" s="1"/>
  <c r="J23" i="31"/>
  <c r="R27" i="31"/>
  <c r="R28" i="31" s="1"/>
  <c r="N23" i="31"/>
  <c r="AA27" i="31"/>
  <c r="AA28" i="31" s="1"/>
  <c r="K27" i="31"/>
  <c r="K28" i="31" s="1"/>
  <c r="T23" i="31"/>
  <c r="AB23" i="31"/>
  <c r="AB27" i="31" s="1"/>
  <c r="AB28" i="31" s="1"/>
  <c r="AD23" i="31"/>
  <c r="AD27" i="31" s="1"/>
  <c r="AD28" i="31" s="1"/>
  <c r="AF27" i="31"/>
  <c r="AF28" i="31" s="1"/>
  <c r="I27" i="31"/>
  <c r="I28" i="31" s="1"/>
  <c r="V27" i="31"/>
  <c r="V28" i="31" s="1"/>
  <c r="P23" i="31"/>
  <c r="P27" i="31" s="1"/>
  <c r="P28" i="31" s="1"/>
  <c r="X23" i="30"/>
  <c r="L27" i="30"/>
  <c r="L28" i="30" s="1"/>
  <c r="N27" i="30"/>
  <c r="N28" i="30" s="1"/>
  <c r="X27" i="30"/>
  <c r="X28" i="30" s="1"/>
  <c r="I27" i="30"/>
  <c r="V23" i="30"/>
  <c r="V27" i="30" s="1"/>
  <c r="V28" i="30" s="1"/>
  <c r="O27" i="30"/>
  <c r="O28" i="30" s="1"/>
  <c r="J27" i="30"/>
  <c r="J28" i="30" s="1"/>
  <c r="AC27" i="30"/>
  <c r="AC28" i="30" s="1"/>
  <c r="Z23" i="30"/>
  <c r="Z27" i="30" s="1"/>
  <c r="Z28" i="30" s="1"/>
  <c r="AE27" i="30"/>
  <c r="AE28" i="30" s="1"/>
  <c r="P27" i="30"/>
  <c r="P28" i="30" s="1"/>
  <c r="AA27" i="30"/>
  <c r="AA28" i="30" s="1"/>
  <c r="P27" i="29"/>
  <c r="P28" i="29" s="1"/>
  <c r="L27" i="29"/>
  <c r="L28" i="29" s="1"/>
  <c r="K27" i="29"/>
  <c r="K28" i="29" s="1"/>
  <c r="Z27" i="29"/>
  <c r="Z28" i="29" s="1"/>
  <c r="I27" i="29"/>
  <c r="I28" i="29" s="1"/>
  <c r="AE27" i="29"/>
  <c r="AE28" i="29" s="1"/>
  <c r="AC27" i="29"/>
  <c r="AC28" i="29" s="1"/>
  <c r="M27" i="29"/>
  <c r="M28" i="29" s="1"/>
  <c r="N27" i="29"/>
  <c r="N28" i="29" s="1"/>
  <c r="R23" i="29"/>
  <c r="R27" i="29" s="1"/>
  <c r="R28" i="29" s="1"/>
  <c r="AA27" i="29"/>
  <c r="AA28" i="29" s="1"/>
  <c r="V23" i="29"/>
  <c r="V27" i="29" s="1"/>
  <c r="V28" i="29" s="1"/>
  <c r="X27" i="29"/>
  <c r="X28" i="29" s="1"/>
  <c r="AD23" i="29"/>
  <c r="AD27" i="29" s="1"/>
  <c r="AD28" i="29" s="1"/>
  <c r="AF23" i="29"/>
  <c r="AF27" i="29" s="1"/>
  <c r="AF28" i="29" s="1"/>
  <c r="O27" i="29"/>
  <c r="O28" i="29" s="1"/>
  <c r="J23" i="29"/>
  <c r="J27" i="29" s="1"/>
  <c r="J28" i="29" s="1"/>
  <c r="R23" i="28"/>
  <c r="T23" i="28"/>
  <c r="AF27" i="28"/>
  <c r="AF28" i="28" s="1"/>
  <c r="X23" i="28"/>
  <c r="X27" i="28"/>
  <c r="X28" i="28" s="1"/>
  <c r="AA27" i="28"/>
  <c r="AA28" i="28" s="1"/>
  <c r="M27" i="28"/>
  <c r="M28" i="28" s="1"/>
  <c r="AD23" i="28"/>
  <c r="AD27" i="28" s="1"/>
  <c r="AD28" i="28" s="1"/>
  <c r="N27" i="28"/>
  <c r="N28" i="28" s="1"/>
  <c r="O27" i="28"/>
  <c r="O28" i="28" s="1"/>
  <c r="J23" i="28"/>
  <c r="J27" i="28" s="1"/>
  <c r="J28" i="28" s="1"/>
  <c r="I27" i="28"/>
  <c r="I28" i="28" s="1"/>
  <c r="P27" i="28"/>
  <c r="P28" i="28" s="1"/>
  <c r="K27" i="28"/>
  <c r="K28" i="28" s="1"/>
  <c r="Z23" i="28"/>
  <c r="Z27" i="28" s="1"/>
  <c r="Z28" i="28" s="1"/>
  <c r="R27" i="28"/>
  <c r="R28" i="28" s="1"/>
  <c r="AF23" i="27"/>
  <c r="V27" i="27"/>
  <c r="V28" i="27" s="1"/>
  <c r="AC27" i="27"/>
  <c r="AC28" i="27" s="1"/>
  <c r="AD23" i="27"/>
  <c r="R27" i="27"/>
  <c r="R28" i="27" s="1"/>
  <c r="AB23" i="27"/>
  <c r="AB27" i="27" s="1"/>
  <c r="AB28" i="27" s="1"/>
  <c r="M27" i="27"/>
  <c r="M28" i="27" s="1"/>
  <c r="AD27" i="27"/>
  <c r="AD28" i="27" s="1"/>
  <c r="N27" i="27"/>
  <c r="N28" i="27" s="1"/>
  <c r="AF27" i="27"/>
  <c r="AF28" i="27" s="1"/>
  <c r="J27" i="27"/>
  <c r="J28" i="27" s="1"/>
  <c r="I27" i="27"/>
  <c r="I28" i="27" s="1"/>
  <c r="P27" i="27"/>
  <c r="P28" i="27" s="1"/>
  <c r="L23" i="27"/>
  <c r="L27" i="27" s="1"/>
  <c r="L28" i="27" s="1"/>
  <c r="P23" i="26"/>
  <c r="O27" i="26"/>
  <c r="O28" i="26" s="1"/>
  <c r="N23" i="26"/>
  <c r="N27" i="26" s="1"/>
  <c r="N28" i="26" s="1"/>
  <c r="R27" i="26"/>
  <c r="R28" i="26" s="1"/>
  <c r="V23" i="26"/>
  <c r="V27" i="26" s="1"/>
  <c r="V28" i="26" s="1"/>
  <c r="AB27" i="26"/>
  <c r="AB28" i="26" s="1"/>
  <c r="L23" i="26"/>
  <c r="L27" i="26" s="1"/>
  <c r="L28" i="26" s="1"/>
  <c r="M27" i="26"/>
  <c r="M28" i="26" s="1"/>
  <c r="AD23" i="26"/>
  <c r="AD27" i="26" s="1"/>
  <c r="AD28" i="26" s="1"/>
  <c r="AF23" i="26"/>
  <c r="AF27" i="26" s="1"/>
  <c r="AF28" i="26" s="1"/>
  <c r="J27" i="26"/>
  <c r="J28" i="26" s="1"/>
  <c r="I27" i="26"/>
  <c r="K27" i="26"/>
  <c r="K28" i="26" s="1"/>
  <c r="AC27" i="26"/>
  <c r="AC28" i="26" s="1"/>
  <c r="AE27" i="26"/>
  <c r="AE28" i="26" s="1"/>
  <c r="P27" i="26"/>
  <c r="P28" i="26" s="1"/>
  <c r="M27" i="25"/>
  <c r="M28" i="25" s="1"/>
  <c r="R23" i="25"/>
  <c r="R27" i="25" s="1"/>
  <c r="R28" i="25" s="1"/>
  <c r="V27" i="25"/>
  <c r="V28" i="25" s="1"/>
  <c r="AE27" i="25"/>
  <c r="AE28" i="25" s="1"/>
  <c r="O27" i="25"/>
  <c r="O28" i="25" s="1"/>
  <c r="J27" i="25"/>
  <c r="J28" i="25" s="1"/>
  <c r="Z23" i="25"/>
  <c r="Z27" i="25" s="1"/>
  <c r="Z28" i="25" s="1"/>
  <c r="AF27" i="25"/>
  <c r="AF28" i="25" s="1"/>
  <c r="I27" i="25"/>
  <c r="I28" i="25" s="1"/>
  <c r="T23" i="25"/>
  <c r="P27" i="25"/>
  <c r="P28" i="25" s="1"/>
  <c r="L23" i="25"/>
  <c r="L27" i="25" s="1"/>
  <c r="L28" i="25" s="1"/>
  <c r="N23" i="25"/>
  <c r="N27" i="25" s="1"/>
  <c r="N28" i="25" s="1"/>
  <c r="K27" i="25"/>
  <c r="K28" i="25" s="1"/>
  <c r="AD23" i="25"/>
  <c r="AD27" i="25" s="1"/>
  <c r="AD28" i="25" s="1"/>
  <c r="X27" i="25"/>
  <c r="X28" i="25" s="1"/>
  <c r="X23" i="24"/>
  <c r="X27" i="24" s="1"/>
  <c r="X28" i="24" s="1"/>
  <c r="AE27" i="24"/>
  <c r="AE28" i="24" s="1"/>
  <c r="AF23" i="24"/>
  <c r="O27" i="24"/>
  <c r="O28" i="24" s="1"/>
  <c r="P27" i="24"/>
  <c r="P28" i="24" s="1"/>
  <c r="AC27" i="24"/>
  <c r="AC28" i="24" s="1"/>
  <c r="R27" i="24"/>
  <c r="R28" i="24" s="1"/>
  <c r="AB23" i="24"/>
  <c r="AB27" i="24" s="1"/>
  <c r="AB28" i="24" s="1"/>
  <c r="AA27" i="24"/>
  <c r="AA28" i="24" s="1"/>
  <c r="V27" i="24"/>
  <c r="V28" i="24" s="1"/>
  <c r="AD23" i="24"/>
  <c r="AD27" i="24" s="1"/>
  <c r="AD28" i="24" s="1"/>
  <c r="AF27" i="24"/>
  <c r="AF28" i="24" s="1"/>
  <c r="J27" i="24"/>
  <c r="J28" i="24" s="1"/>
  <c r="I27" i="24"/>
  <c r="I28" i="24" s="1"/>
  <c r="Z23" i="24"/>
  <c r="Z27" i="24" s="1"/>
  <c r="Z28" i="24" s="1"/>
  <c r="K27" i="24"/>
  <c r="K28" i="24" s="1"/>
  <c r="AG18" i="36"/>
  <c r="AB27" i="36"/>
  <c r="AB28" i="36" s="1"/>
  <c r="S8" i="36"/>
  <c r="Q8" i="36"/>
  <c r="W8" i="36"/>
  <c r="U8" i="36"/>
  <c r="Y12" i="36"/>
  <c r="W12" i="36"/>
  <c r="U12" i="36"/>
  <c r="S12" i="36"/>
  <c r="Q12" i="36"/>
  <c r="W16" i="36"/>
  <c r="U16" i="36"/>
  <c r="Q14" i="36"/>
  <c r="W14" i="36"/>
  <c r="U14" i="36"/>
  <c r="S14" i="36"/>
  <c r="AF27" i="36"/>
  <c r="AF28" i="36" s="1"/>
  <c r="W7" i="36"/>
  <c r="U7" i="36"/>
  <c r="S15" i="36"/>
  <c r="Q15" i="36"/>
  <c r="W15" i="36"/>
  <c r="U15" i="36"/>
  <c r="Y15" i="36"/>
  <c r="U11" i="36"/>
  <c r="T11" i="36"/>
  <c r="W11" i="36"/>
  <c r="AG18" i="35"/>
  <c r="Y12" i="35"/>
  <c r="W12" i="35"/>
  <c r="U12" i="35"/>
  <c r="S12" i="35"/>
  <c r="Q12" i="35"/>
  <c r="AB27" i="35"/>
  <c r="AB28" i="35" s="1"/>
  <c r="Q8" i="35"/>
  <c r="W8" i="35"/>
  <c r="U8" i="35"/>
  <c r="S8" i="35"/>
  <c r="W14" i="35"/>
  <c r="U14" i="35"/>
  <c r="S14" i="35"/>
  <c r="Q14" i="35"/>
  <c r="S15" i="35"/>
  <c r="Q15" i="35"/>
  <c r="U15" i="35"/>
  <c r="Y15" i="35"/>
  <c r="W15" i="35"/>
  <c r="U11" i="35"/>
  <c r="T11" i="35"/>
  <c r="W11" i="35"/>
  <c r="W16" i="35"/>
  <c r="U16" i="35"/>
  <c r="AG18" i="34"/>
  <c r="Q8" i="34"/>
  <c r="W8" i="34"/>
  <c r="U8" i="34"/>
  <c r="S8" i="34"/>
  <c r="U11" i="34"/>
  <c r="T11" i="34"/>
  <c r="W11" i="34"/>
  <c r="Y12" i="34"/>
  <c r="W12" i="34"/>
  <c r="U12" i="34"/>
  <c r="S12" i="34"/>
  <c r="Q12" i="34"/>
  <c r="AB27" i="34"/>
  <c r="AB28" i="34" s="1"/>
  <c r="Q14" i="34"/>
  <c r="W14" i="34"/>
  <c r="U14" i="34"/>
  <c r="S14" i="34"/>
  <c r="S15" i="34"/>
  <c r="Q15" i="34"/>
  <c r="Y15" i="34"/>
  <c r="U15" i="34"/>
  <c r="W15" i="34"/>
  <c r="W16" i="34"/>
  <c r="U16" i="34"/>
  <c r="U7" i="34"/>
  <c r="AG18" i="33"/>
  <c r="W16" i="33"/>
  <c r="U16" i="33"/>
  <c r="Y12" i="33"/>
  <c r="W12" i="33"/>
  <c r="U12" i="33"/>
  <c r="S12" i="33"/>
  <c r="Q12" i="33"/>
  <c r="S15" i="33"/>
  <c r="Q15" i="33"/>
  <c r="W15" i="33"/>
  <c r="Y15" i="33"/>
  <c r="U15" i="33"/>
  <c r="U11" i="33"/>
  <c r="T11" i="33"/>
  <c r="W11" i="33"/>
  <c r="W7" i="33"/>
  <c r="U7" i="33"/>
  <c r="I28" i="33"/>
  <c r="S8" i="33"/>
  <c r="Q8" i="33"/>
  <c r="W8" i="33"/>
  <c r="U8" i="33"/>
  <c r="S14" i="33"/>
  <c r="U14" i="33"/>
  <c r="Q14" i="33"/>
  <c r="W14" i="33"/>
  <c r="AG18" i="32"/>
  <c r="Q15" i="32"/>
  <c r="Y15" i="32"/>
  <c r="U15" i="32"/>
  <c r="W15" i="32"/>
  <c r="S15" i="32"/>
  <c r="Z27" i="32"/>
  <c r="Z28" i="32" s="1"/>
  <c r="W7" i="32"/>
  <c r="U7" i="32"/>
  <c r="W16" i="32"/>
  <c r="U16" i="32"/>
  <c r="W12" i="32"/>
  <c r="S12" i="32"/>
  <c r="Q12" i="32"/>
  <c r="Y12" i="32"/>
  <c r="Y27" i="32" s="1"/>
  <c r="Y28" i="32" s="1"/>
  <c r="U12" i="32"/>
  <c r="W14" i="32"/>
  <c r="U14" i="32"/>
  <c r="Q14" i="32"/>
  <c r="S14" i="32"/>
  <c r="T11" i="32"/>
  <c r="U11" i="32"/>
  <c r="W11" i="32"/>
  <c r="W8" i="32"/>
  <c r="U8" i="32"/>
  <c r="S8" i="32"/>
  <c r="Q8" i="32"/>
  <c r="AG18" i="31"/>
  <c r="W14" i="31"/>
  <c r="U14" i="31"/>
  <c r="S14" i="31"/>
  <c r="Q14" i="31"/>
  <c r="W16" i="31"/>
  <c r="U16" i="31"/>
  <c r="J27" i="31"/>
  <c r="J28" i="31" s="1"/>
  <c r="W8" i="31"/>
  <c r="U8" i="31"/>
  <c r="S8" i="31"/>
  <c r="Q8" i="31"/>
  <c r="L27" i="31"/>
  <c r="L28" i="31" s="1"/>
  <c r="W7" i="31"/>
  <c r="U7" i="31"/>
  <c r="U11" i="31"/>
  <c r="T11" i="31"/>
  <c r="W11" i="31"/>
  <c r="S15" i="31"/>
  <c r="Q15" i="31"/>
  <c r="Y15" i="31"/>
  <c r="Y27" i="31" s="1"/>
  <c r="Y28" i="31" s="1"/>
  <c r="W15" i="31"/>
  <c r="U15" i="31"/>
  <c r="Q12" i="31"/>
  <c r="S12" i="31"/>
  <c r="U12" i="31"/>
  <c r="W12" i="31"/>
  <c r="AG18" i="30"/>
  <c r="U8" i="30"/>
  <c r="W8" i="30"/>
  <c r="S8" i="30"/>
  <c r="Q8" i="30"/>
  <c r="AD27" i="30"/>
  <c r="AD28" i="30" s="1"/>
  <c r="S15" i="30"/>
  <c r="Q15" i="30"/>
  <c r="Y15" i="30"/>
  <c r="W15" i="30"/>
  <c r="U15" i="30"/>
  <c r="R27" i="30"/>
  <c r="R28" i="30" s="1"/>
  <c r="U14" i="30"/>
  <c r="W14" i="30"/>
  <c r="S14" i="30"/>
  <c r="Q14" i="30"/>
  <c r="W16" i="30"/>
  <c r="U16" i="30"/>
  <c r="W7" i="30"/>
  <c r="U7" i="30"/>
  <c r="U11" i="30"/>
  <c r="T11" i="30"/>
  <c r="W11" i="30"/>
  <c r="I28" i="30"/>
  <c r="Y12" i="30"/>
  <c r="W12" i="30"/>
  <c r="U12" i="30"/>
  <c r="S12" i="30"/>
  <c r="Q12" i="30"/>
  <c r="AB27" i="30"/>
  <c r="AB28" i="30" s="1"/>
  <c r="AG18" i="29"/>
  <c r="W8" i="29"/>
  <c r="U8" i="29"/>
  <c r="S8" i="29"/>
  <c r="Q8" i="29"/>
  <c r="Y12" i="29"/>
  <c r="W12" i="29"/>
  <c r="U12" i="29"/>
  <c r="S12" i="29"/>
  <c r="Q12" i="29"/>
  <c r="Q14" i="29"/>
  <c r="W14" i="29"/>
  <c r="U14" i="29"/>
  <c r="S14" i="29"/>
  <c r="W7" i="29"/>
  <c r="U7" i="29"/>
  <c r="S15" i="29"/>
  <c r="Q15" i="29"/>
  <c r="Y15" i="29"/>
  <c r="W15" i="29"/>
  <c r="U15" i="29"/>
  <c r="U11" i="29"/>
  <c r="T11" i="29"/>
  <c r="W11" i="29"/>
  <c r="W16" i="29"/>
  <c r="U16" i="29"/>
  <c r="AB27" i="29"/>
  <c r="AB28" i="29" s="1"/>
  <c r="U12" i="28"/>
  <c r="S12" i="28"/>
  <c r="AG18" i="28"/>
  <c r="W7" i="28"/>
  <c r="U7" i="28"/>
  <c r="U11" i="28"/>
  <c r="T11" i="28"/>
  <c r="W11" i="28"/>
  <c r="W16" i="28"/>
  <c r="U16" i="28"/>
  <c r="Q14" i="28"/>
  <c r="W14" i="28"/>
  <c r="S14" i="28"/>
  <c r="U14" i="28"/>
  <c r="U15" i="28"/>
  <c r="Y15" i="28"/>
  <c r="W15" i="28"/>
  <c r="S15" i="28"/>
  <c r="Q15" i="28"/>
  <c r="AB27" i="28"/>
  <c r="AB28" i="28" s="1"/>
  <c r="W8" i="28"/>
  <c r="S8" i="28"/>
  <c r="U8" i="28"/>
  <c r="Q8" i="28"/>
  <c r="W12" i="28"/>
  <c r="Y12" i="28"/>
  <c r="AG18" i="27"/>
  <c r="W14" i="27"/>
  <c r="U14" i="27"/>
  <c r="Q14" i="27"/>
  <c r="S14" i="27"/>
  <c r="S15" i="27"/>
  <c r="Q15" i="27"/>
  <c r="Y15" i="27"/>
  <c r="U15" i="27"/>
  <c r="W15" i="27"/>
  <c r="W7" i="27"/>
  <c r="U7" i="27"/>
  <c r="U11" i="27"/>
  <c r="T11" i="27"/>
  <c r="W11" i="27"/>
  <c r="W8" i="27"/>
  <c r="U8" i="27"/>
  <c r="Q8" i="27"/>
  <c r="S8" i="27"/>
  <c r="Y12" i="27"/>
  <c r="Y27" i="27" s="1"/>
  <c r="Y28" i="27" s="1"/>
  <c r="W12" i="27"/>
  <c r="S12" i="27"/>
  <c r="Q12" i="27"/>
  <c r="U12" i="27"/>
  <c r="Z27" i="27"/>
  <c r="Z28" i="27" s="1"/>
  <c r="U16" i="27"/>
  <c r="W16" i="27"/>
  <c r="X27" i="27"/>
  <c r="X28" i="27" s="1"/>
  <c r="AG18" i="26"/>
  <c r="W14" i="26"/>
  <c r="U14" i="26"/>
  <c r="S14" i="26"/>
  <c r="Q14" i="26"/>
  <c r="I28" i="26"/>
  <c r="U7" i="26"/>
  <c r="W7" i="26"/>
  <c r="U11" i="26"/>
  <c r="W11" i="26"/>
  <c r="T11" i="26"/>
  <c r="U16" i="26"/>
  <c r="W16" i="26"/>
  <c r="Z27" i="26"/>
  <c r="Z28" i="26" s="1"/>
  <c r="U15" i="26"/>
  <c r="S15" i="26"/>
  <c r="Q15" i="26"/>
  <c r="Y15" i="26"/>
  <c r="W15" i="26"/>
  <c r="W8" i="26"/>
  <c r="Q8" i="26"/>
  <c r="U8" i="26"/>
  <c r="S8" i="26"/>
  <c r="U12" i="26"/>
  <c r="Y12" i="26"/>
  <c r="W12" i="26"/>
  <c r="S12" i="26"/>
  <c r="Q12" i="26"/>
  <c r="AG18" i="25"/>
  <c r="S15" i="25"/>
  <c r="U15" i="25"/>
  <c r="Y15" i="25"/>
  <c r="Q15" i="25"/>
  <c r="W15" i="25"/>
  <c r="W16" i="25"/>
  <c r="U16" i="25"/>
  <c r="T11" i="25"/>
  <c r="W11" i="25"/>
  <c r="U11" i="25"/>
  <c r="Q14" i="25"/>
  <c r="W14" i="25"/>
  <c r="U14" i="25"/>
  <c r="S14" i="25"/>
  <c r="W7" i="25"/>
  <c r="U7" i="25"/>
  <c r="S12" i="25"/>
  <c r="Q12" i="25"/>
  <c r="Y12" i="25"/>
  <c r="W12" i="25"/>
  <c r="U12" i="25"/>
  <c r="AB27" i="25"/>
  <c r="AB28" i="25" s="1"/>
  <c r="Q8" i="25"/>
  <c r="W8" i="25"/>
  <c r="U8" i="25"/>
  <c r="S8" i="25"/>
  <c r="AG18" i="24"/>
  <c r="S15" i="24"/>
  <c r="Q15" i="24"/>
  <c r="Y15" i="24"/>
  <c r="U15" i="24"/>
  <c r="W15" i="24"/>
  <c r="T11" i="24"/>
  <c r="W11" i="24"/>
  <c r="U11" i="24"/>
  <c r="W16" i="24"/>
  <c r="U16" i="24"/>
  <c r="U7" i="24"/>
  <c r="W7" i="24"/>
  <c r="W8" i="24"/>
  <c r="U8" i="24"/>
  <c r="Q8" i="24"/>
  <c r="S8" i="24"/>
  <c r="U12" i="24"/>
  <c r="S12" i="24"/>
  <c r="Q12" i="24"/>
  <c r="Y12" i="24"/>
  <c r="W12" i="24"/>
  <c r="W14" i="24"/>
  <c r="U14" i="24"/>
  <c r="S14" i="24"/>
  <c r="Q14" i="24"/>
  <c r="L27" i="24"/>
  <c r="L28" i="24" s="1"/>
  <c r="U27" i="35" l="1"/>
  <c r="U28" i="35" s="1"/>
  <c r="AH16" i="34"/>
  <c r="W27" i="34"/>
  <c r="W28" i="34" s="1"/>
  <c r="AH16" i="32"/>
  <c r="AH16" i="31"/>
  <c r="AH16" i="30"/>
  <c r="AH12" i="28"/>
  <c r="AH16" i="29"/>
  <c r="AH16" i="36"/>
  <c r="AH12" i="36"/>
  <c r="AH7" i="36"/>
  <c r="U27" i="36"/>
  <c r="U28" i="36" s="1"/>
  <c r="W27" i="36"/>
  <c r="W28" i="36" s="1"/>
  <c r="Y27" i="36"/>
  <c r="Y28" i="36" s="1"/>
  <c r="AH15" i="36"/>
  <c r="T27" i="36"/>
  <c r="T28" i="36" s="1"/>
  <c r="AH11" i="36"/>
  <c r="AH8" i="36"/>
  <c r="S27" i="36"/>
  <c r="S28" i="36" s="1"/>
  <c r="AH14" i="36"/>
  <c r="W27" i="35"/>
  <c r="W28" i="35" s="1"/>
  <c r="Y27" i="35"/>
  <c r="Y28" i="35" s="1"/>
  <c r="S27" i="35"/>
  <c r="S28" i="35" s="1"/>
  <c r="AH15" i="35"/>
  <c r="AH8" i="35"/>
  <c r="AH16" i="35"/>
  <c r="AH12" i="35"/>
  <c r="AH11" i="35"/>
  <c r="T27" i="35"/>
  <c r="T28" i="35" s="1"/>
  <c r="AH14" i="35"/>
  <c r="AH16" i="24"/>
  <c r="AH15" i="34"/>
  <c r="Y27" i="34"/>
  <c r="Y28" i="34" s="1"/>
  <c r="AH8" i="34"/>
  <c r="AH7" i="34"/>
  <c r="U27" i="34"/>
  <c r="U28" i="34" s="1"/>
  <c r="AH11" i="34"/>
  <c r="T27" i="34"/>
  <c r="T28" i="34" s="1"/>
  <c r="AH14" i="34"/>
  <c r="S27" i="34"/>
  <c r="S28" i="34" s="1"/>
  <c r="AH12" i="34"/>
  <c r="AH16" i="25"/>
  <c r="AH16" i="33"/>
  <c r="AH14" i="33"/>
  <c r="AH11" i="33"/>
  <c r="T27" i="33"/>
  <c r="T28" i="33" s="1"/>
  <c r="AH15" i="33"/>
  <c r="S27" i="33"/>
  <c r="S28" i="33" s="1"/>
  <c r="AH12" i="33"/>
  <c r="AH8" i="33"/>
  <c r="W27" i="33"/>
  <c r="W28" i="33" s="1"/>
  <c r="U27" i="33"/>
  <c r="U28" i="33" s="1"/>
  <c r="AH7" i="33"/>
  <c r="Y27" i="33"/>
  <c r="Y28" i="33" s="1"/>
  <c r="W27" i="32"/>
  <c r="W28" i="32" s="1"/>
  <c r="AH14" i="32"/>
  <c r="AH15" i="32"/>
  <c r="AH11" i="32"/>
  <c r="T27" i="32"/>
  <c r="T28" i="32" s="1"/>
  <c r="AH7" i="32"/>
  <c r="U27" i="32"/>
  <c r="U28" i="32" s="1"/>
  <c r="AH8" i="32"/>
  <c r="S27" i="32"/>
  <c r="S28" i="32" s="1"/>
  <c r="AH12" i="32"/>
  <c r="AH12" i="31"/>
  <c r="AH8" i="31"/>
  <c r="S27" i="31"/>
  <c r="S28" i="31" s="1"/>
  <c r="AH15" i="31"/>
  <c r="AH11" i="31"/>
  <c r="T27" i="31"/>
  <c r="T28" i="31" s="1"/>
  <c r="AH7" i="31"/>
  <c r="U27" i="31"/>
  <c r="U28" i="31" s="1"/>
  <c r="W27" i="31"/>
  <c r="W28" i="31" s="1"/>
  <c r="AH14" i="31"/>
  <c r="Y27" i="30"/>
  <c r="Y28" i="30" s="1"/>
  <c r="AH14" i="30"/>
  <c r="S27" i="30"/>
  <c r="S28" i="30" s="1"/>
  <c r="AH7" i="30"/>
  <c r="U27" i="30"/>
  <c r="U28" i="30" s="1"/>
  <c r="AH15" i="30"/>
  <c r="W27" i="30"/>
  <c r="W28" i="30" s="1"/>
  <c r="AH12" i="30"/>
  <c r="AH11" i="30"/>
  <c r="T27" i="30"/>
  <c r="T28" i="30" s="1"/>
  <c r="AH8" i="30"/>
  <c r="Y27" i="29"/>
  <c r="Y28" i="29" s="1"/>
  <c r="AH7" i="29"/>
  <c r="U27" i="29"/>
  <c r="U28" i="29" s="1"/>
  <c r="AH8" i="29"/>
  <c r="W27" i="29"/>
  <c r="W28" i="29" s="1"/>
  <c r="S27" i="29"/>
  <c r="S28" i="29" s="1"/>
  <c r="AH11" i="29"/>
  <c r="T27" i="29"/>
  <c r="T28" i="29" s="1"/>
  <c r="AH14" i="29"/>
  <c r="AH15" i="29"/>
  <c r="AH12" i="29"/>
  <c r="AH16" i="28"/>
  <c r="AH15" i="28"/>
  <c r="AH7" i="28"/>
  <c r="U27" i="28"/>
  <c r="U28" i="28" s="1"/>
  <c r="S27" i="28"/>
  <c r="S28" i="28" s="1"/>
  <c r="AH8" i="28"/>
  <c r="AH14" i="28"/>
  <c r="W27" i="28"/>
  <c r="W28" i="28" s="1"/>
  <c r="Y27" i="28"/>
  <c r="Y28" i="28" s="1"/>
  <c r="AH11" i="28"/>
  <c r="T27" i="28"/>
  <c r="T28" i="28" s="1"/>
  <c r="AH16" i="27"/>
  <c r="AH11" i="27"/>
  <c r="T27" i="27"/>
  <c r="T28" i="27" s="1"/>
  <c r="W27" i="27"/>
  <c r="W28" i="27" s="1"/>
  <c r="AH15" i="27"/>
  <c r="AH8" i="27"/>
  <c r="AH14" i="27"/>
  <c r="AH7" i="27"/>
  <c r="U27" i="27"/>
  <c r="U28" i="27" s="1"/>
  <c r="AH12" i="27"/>
  <c r="S27" i="27"/>
  <c r="S28" i="27" s="1"/>
  <c r="Y27" i="26"/>
  <c r="Y28" i="26" s="1"/>
  <c r="S27" i="26"/>
  <c r="S28" i="26" s="1"/>
  <c r="AH16" i="26"/>
  <c r="AH11" i="26"/>
  <c r="T27" i="26"/>
  <c r="T28" i="26" s="1"/>
  <c r="AH8" i="26"/>
  <c r="W27" i="26"/>
  <c r="W28" i="26" s="1"/>
  <c r="AH15" i="26"/>
  <c r="AH12" i="26"/>
  <c r="U27" i="26"/>
  <c r="U28" i="26" s="1"/>
  <c r="AH7" i="26"/>
  <c r="AH14" i="26"/>
  <c r="S27" i="25"/>
  <c r="S28" i="25" s="1"/>
  <c r="W27" i="25"/>
  <c r="W28" i="25" s="1"/>
  <c r="Y27" i="25"/>
  <c r="Y28" i="25" s="1"/>
  <c r="AH15" i="25"/>
  <c r="AH8" i="25"/>
  <c r="AH12" i="25"/>
  <c r="AH14" i="25"/>
  <c r="AH11" i="25"/>
  <c r="T27" i="25"/>
  <c r="T28" i="25" s="1"/>
  <c r="AH7" i="25"/>
  <c r="U27" i="25"/>
  <c r="U28" i="25" s="1"/>
  <c r="AH15" i="24"/>
  <c r="Y27" i="24"/>
  <c r="Y28" i="24" s="1"/>
  <c r="AH7" i="24"/>
  <c r="U27" i="24"/>
  <c r="U28" i="24" s="1"/>
  <c r="W27" i="24"/>
  <c r="W28" i="24" s="1"/>
  <c r="S27" i="24"/>
  <c r="S28" i="24" s="1"/>
  <c r="AH8" i="24"/>
  <c r="AH11" i="24"/>
  <c r="T27" i="24"/>
  <c r="T28" i="24" s="1"/>
  <c r="AH12" i="24"/>
  <c r="AH14" i="24"/>
  <c r="Q27" i="36" l="1"/>
  <c r="AH18" i="36"/>
  <c r="Q27" i="35"/>
  <c r="AH18" i="35"/>
  <c r="Q27" i="34"/>
  <c r="AH18" i="34"/>
  <c r="Q27" i="33"/>
  <c r="AH18" i="33"/>
  <c r="Q27" i="32"/>
  <c r="AH18" i="32"/>
  <c r="Q27" i="31"/>
  <c r="AH18" i="31"/>
  <c r="Q27" i="30"/>
  <c r="AH18" i="30"/>
  <c r="Q27" i="29"/>
  <c r="AH18" i="29"/>
  <c r="Q27" i="28"/>
  <c r="AH18" i="28"/>
  <c r="Q27" i="27"/>
  <c r="AH18" i="27"/>
  <c r="Q27" i="26"/>
  <c r="AH18" i="26"/>
  <c r="Q27" i="25"/>
  <c r="AH18" i="25"/>
  <c r="Q27" i="24"/>
  <c r="AH18" i="24"/>
  <c r="Q28" i="36" l="1"/>
  <c r="AH27" i="36"/>
  <c r="Q28" i="35"/>
  <c r="AH27" i="35"/>
  <c r="Q28" i="34"/>
  <c r="AH27" i="34"/>
  <c r="Q28" i="33"/>
  <c r="AH27" i="33"/>
  <c r="Q28" i="32"/>
  <c r="AH27" i="32"/>
  <c r="Q28" i="31"/>
  <c r="AH27" i="31"/>
  <c r="Q28" i="30"/>
  <c r="AH27" i="30"/>
  <c r="Q28" i="29"/>
  <c r="AH27" i="29"/>
  <c r="Q28" i="28"/>
  <c r="AH27" i="28"/>
  <c r="Q28" i="27"/>
  <c r="AH27" i="27"/>
  <c r="Q28" i="26"/>
  <c r="AH27" i="26"/>
  <c r="Q28" i="25"/>
  <c r="AH27" i="25"/>
  <c r="Q28" i="24"/>
  <c r="AH27" i="24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B19" i="18"/>
  <c r="AB23" i="18" s="1"/>
  <c r="Z19" i="18"/>
  <c r="Z23" i="18" s="1"/>
  <c r="X19" i="18"/>
  <c r="V19" i="18"/>
  <c r="T19" i="18"/>
  <c r="R19" i="18"/>
  <c r="R23" i="18" s="1"/>
  <c r="P19" i="18"/>
  <c r="P23" i="18" s="1"/>
  <c r="N19" i="18"/>
  <c r="L19" i="18"/>
  <c r="J19" i="18"/>
  <c r="AC28" i="18"/>
  <c r="AB28" i="18"/>
  <c r="AA28" i="18"/>
  <c r="Z28" i="18"/>
  <c r="R28" i="18"/>
  <c r="P28" i="18"/>
  <c r="O28" i="18"/>
  <c r="X28" i="18" l="1"/>
  <c r="T23" i="18"/>
  <c r="X23" i="18"/>
  <c r="N23" i="18"/>
  <c r="N28" i="18" s="1"/>
  <c r="L23" i="18"/>
  <c r="L28" i="18" s="1"/>
  <c r="AD28" i="18"/>
  <c r="AE28" i="18"/>
  <c r="J23" i="18"/>
  <c r="J28" i="18" s="1"/>
  <c r="V23" i="18"/>
  <c r="V28" i="18" s="1"/>
  <c r="I28" i="18"/>
  <c r="M28" i="18"/>
  <c r="K28" i="18"/>
  <c r="AF28" i="18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8" i="18"/>
  <c r="A9" i="18" s="1"/>
  <c r="A10" i="18" s="1"/>
  <c r="A11" i="18" s="1"/>
  <c r="A12" i="18" s="1"/>
  <c r="A13" i="18" s="1"/>
  <c r="A14" i="18" s="1"/>
  <c r="A15" i="18" s="1"/>
  <c r="A16" i="18" s="1"/>
  <c r="AG18" i="18" l="1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11" i="18" l="1"/>
  <c r="T11" i="18"/>
  <c r="W11" i="18"/>
  <c r="Y15" i="18"/>
  <c r="U15" i="18"/>
  <c r="S15" i="18"/>
  <c r="Q15" i="18"/>
  <c r="W15" i="18"/>
  <c r="U12" i="18"/>
  <c r="Y12" i="18"/>
  <c r="S12" i="18"/>
  <c r="Q12" i="18"/>
  <c r="W12" i="18"/>
  <c r="S14" i="18"/>
  <c r="Q14" i="18"/>
  <c r="W14" i="18"/>
  <c r="U14" i="18"/>
  <c r="U16" i="18"/>
  <c r="W16" i="18"/>
  <c r="Q8" i="18"/>
  <c r="U8" i="18"/>
  <c r="W8" i="18"/>
  <c r="S8" i="18"/>
  <c r="U7" i="18"/>
  <c r="W7" i="18"/>
  <c r="S28" i="18" l="1"/>
  <c r="AH12" i="18"/>
  <c r="Y28" i="18"/>
  <c r="AH15" i="18"/>
  <c r="AH16" i="18"/>
  <c r="AH14" i="18"/>
  <c r="T28" i="18"/>
  <c r="AH11" i="18"/>
  <c r="Q28" i="18"/>
  <c r="AH8" i="18"/>
  <c r="AH7" i="18"/>
  <c r="W28" i="18"/>
  <c r="AH18" i="18" l="1"/>
  <c r="U28" i="18"/>
  <c r="AH27" i="18"/>
</calcChain>
</file>

<file path=xl/sharedStrings.xml><?xml version="1.0" encoding="utf-8"?>
<sst xmlns="http://schemas.openxmlformats.org/spreadsheetml/2006/main" count="1064" uniqueCount="67">
  <si>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</si>
  <si>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</si>
  <si>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</si>
  <si>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</si>
  <si>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</si>
  <si>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</si>
  <si>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</si>
  <si>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</si>
  <si>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</si>
  <si>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</si>
  <si>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</si>
  <si>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</si>
  <si>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</si>
  <si>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</si>
  <si>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</si>
  <si>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</si>
  <si>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</si>
  <si>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</si>
  <si>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</si>
  <si>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</si>
  <si>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</si>
  <si>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</si>
  <si>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</si>
  <si>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</si>
  <si>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</si>
  <si>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</si>
  <si>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</si>
  <si>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</si>
  <si>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</si>
  <si>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</si>
  <si>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</si>
  <si>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</si>
  <si>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</si>
  <si>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</si>
  <si>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</si>
  <si>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</si>
  <si>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</si>
  <si>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</si>
  <si>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</si>
  <si>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VII ზონა.</t>
    </r>
    <r>
      <rPr>
        <sz val="12"/>
        <color theme="1"/>
        <rFont val="Sylfaen"/>
        <family val="1"/>
      </rPr>
      <t xml:space="preserve"> ქვეზონა - ბაღდადის, თერჯოლა- დაბლობი მასივები ზესტაფონამდე,  </t>
    </r>
  </si>
  <si>
    <t>ნოემბერი XI</t>
  </si>
  <si>
    <t>თებერვალი II</t>
  </si>
  <si>
    <t>იანვარი 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</si>
  <si>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</si>
  <si>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</si>
  <si>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</si>
  <si>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</si>
  <si>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</si>
  <si>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</si>
  <si>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</si>
  <si>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</si>
  <si>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</si>
  <si>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</si>
  <si>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მაშველის არხი</t>
  </si>
  <si>
    <t>დიმი-როკითის არხი</t>
  </si>
  <si>
    <t>აჯამეთის არხი</t>
  </si>
  <si>
    <t>აფხანაურის არხი</t>
  </si>
  <si>
    <t>ვარციხის არხი</t>
  </si>
  <si>
    <t>ტობანიერის არხი</t>
  </si>
  <si>
    <t>ციხესულორის არხი</t>
  </si>
  <si>
    <t>ჭალა-ორღულის არხი</t>
  </si>
  <si>
    <t>ხოდაბუნის არხი</t>
  </si>
  <si>
    <t>ხონი-სამტრედიის არხი</t>
  </si>
  <si>
    <t>ეწერის არხი</t>
  </si>
  <si>
    <t>გეგუთის არხი</t>
  </si>
  <si>
    <t>სხვიტორის არხი</t>
  </si>
  <si>
    <t>შემაერთებლის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</si>
</sst>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/>
    <xf numFmtId="0" fontId="2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4"/>
  <sheetViews>
    <sheetView tabSelected="1"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.28515625" style="1" customWidth="1"/>
    <col min="9" max="12" width="11.140625" style="3" bestFit="1" customWidth="1"/>
    <col min="13" max="16" width="11.140625" style="1" bestFit="1" customWidth="1"/>
    <col min="17" max="17" width="14.7109375" style="1" bestFit="1" customWidth="1"/>
    <col min="18" max="18" width="11.140625" style="1" bestFit="1" customWidth="1"/>
    <col min="19" max="19" width="16.7109375" style="1" customWidth="1"/>
    <col min="20" max="20" width="15.7109375" style="1" customWidth="1"/>
    <col min="21" max="21" width="17" style="1" customWidth="1"/>
    <col min="22" max="22" width="11" style="1" customWidth="1"/>
    <col min="23" max="23" width="17.7109375" style="1" customWidth="1"/>
    <col min="24" max="24" width="11" style="1" customWidth="1"/>
    <col min="25" max="25" width="14.5703125" style="1" customWidth="1"/>
    <col min="26" max="28" width="11.140625" style="1" bestFit="1" customWidth="1"/>
    <col min="29" max="30" width="13" style="1" bestFit="1" customWidth="1"/>
    <col min="31" max="32" width="11.140625" style="1" bestFit="1" customWidth="1"/>
    <col min="33" max="33" width="11.28515625" style="3" customWidth="1"/>
    <col min="34" max="34" width="17.5703125" style="3" customWidth="1"/>
    <col min="35" max="16384" width="9.140625" style="1"/>
  </cols>
  <sheetData>
    <row r="1" spans="1:34" ht="23.25" customHeight="1" x14ac:dyDescent="0.35">
      <c r="A1" s="77" t="s">
        <v>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139.66</v>
      </c>
      <c r="G8" s="21">
        <f t="shared" ref="G8:G16" si="3">E8*F8</f>
        <v>133.08649691358025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172480.1</v>
      </c>
      <c r="R8" s="10"/>
      <c r="S8" s="8">
        <f>G8*15*86.4</f>
        <v>172480.1</v>
      </c>
      <c r="T8" s="10"/>
      <c r="U8" s="8">
        <f>G8*15*86.4</f>
        <v>172480.1</v>
      </c>
      <c r="V8" s="10"/>
      <c r="W8" s="8">
        <f>G8*15*86.4</f>
        <v>172480.1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558.64</v>
      </c>
      <c r="AH8" s="56">
        <f>I8+J8+K8+L8+M8+N8+O8+P8+Q8+R8+S8+T8+U8+V8+W8+X8+Y8+Z8+AA8+AB8+AC8+AD8+AE8+AF8</f>
        <v>689920.4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222.29</v>
      </c>
      <c r="G11" s="21">
        <f t="shared" si="3"/>
        <v>242.01480709876543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334561.26933333336</v>
      </c>
      <c r="U11" s="8">
        <f>G11*15*86.4</f>
        <v>313651.19000000006</v>
      </c>
      <c r="V11" s="10"/>
      <c r="W11" s="8">
        <f>G11*15*86.4</f>
        <v>313651.19000000006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666.87</v>
      </c>
      <c r="AH11" s="56">
        <f t="shared" si="6"/>
        <v>961863.64933333348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166.61</v>
      </c>
      <c r="G12" s="21">
        <f t="shared" si="3"/>
        <v>158.76801697530865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205763.35000000003</v>
      </c>
      <c r="R12" s="10"/>
      <c r="S12" s="8">
        <f>G12*15*86.4</f>
        <v>205763.35000000003</v>
      </c>
      <c r="T12" s="10"/>
      <c r="U12" s="8">
        <f>G12*15*86.4</f>
        <v>205763.35000000003</v>
      </c>
      <c r="V12" s="10"/>
      <c r="W12" s="8">
        <f>G12*15*86.4</f>
        <v>205763.35000000003</v>
      </c>
      <c r="X12" s="10"/>
      <c r="Y12" s="8">
        <f>G12*15*86.4</f>
        <v>205763.35000000003</v>
      </c>
      <c r="Z12" s="12"/>
      <c r="AA12" s="11"/>
      <c r="AB12" s="12"/>
      <c r="AC12" s="4"/>
      <c r="AD12" s="5"/>
      <c r="AE12" s="4"/>
      <c r="AF12" s="5"/>
      <c r="AG12" s="19">
        <f t="shared" si="5"/>
        <v>833.05000000000007</v>
      </c>
      <c r="AH12" s="56">
        <f t="shared" si="6"/>
        <v>1028816.7500000002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16.420000000000002</v>
      </c>
      <c r="G15" s="21">
        <f t="shared" si="3"/>
        <v>17.877021604938275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23168.620000000006</v>
      </c>
      <c r="R15" s="10"/>
      <c r="S15" s="8">
        <f>G15*15*86.4</f>
        <v>23168.620000000006</v>
      </c>
      <c r="T15" s="10"/>
      <c r="U15" s="8">
        <f>G15*15*86.4</f>
        <v>23168.620000000006</v>
      </c>
      <c r="V15" s="10"/>
      <c r="W15" s="8">
        <f>G15*15*86.4</f>
        <v>23168.620000000006</v>
      </c>
      <c r="X15" s="10"/>
      <c r="Y15" s="8">
        <f>G15*15*86.4</f>
        <v>23168.620000000006</v>
      </c>
      <c r="Z15" s="12"/>
      <c r="AA15" s="11"/>
      <c r="AB15" s="12"/>
      <c r="AC15" s="4"/>
      <c r="AD15" s="5"/>
      <c r="AE15" s="4"/>
      <c r="AF15" s="5"/>
      <c r="AG15" s="19">
        <f t="shared" si="5"/>
        <v>82.100000000000009</v>
      </c>
      <c r="AH15" s="56">
        <f t="shared" si="6"/>
        <v>115843.10000000003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22.5</v>
      </c>
      <c r="G16" s="44">
        <f t="shared" si="3"/>
        <v>24.496527777777779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31747.500000000004</v>
      </c>
      <c r="V16" s="47"/>
      <c r="W16" s="49">
        <f>G16*15*86.4</f>
        <v>31747.500000000004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45</v>
      </c>
      <c r="AH16" s="57">
        <f t="shared" si="6"/>
        <v>63495.000000000007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2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1814.5</v>
      </c>
      <c r="J18" s="59">
        <f t="shared" ref="J18:AF18" si="7">J7+J8+J9+J10+J11+J12+J13+J14+J15+J16+J24+J25+J26</f>
        <v>1814.5</v>
      </c>
      <c r="K18" s="59">
        <f t="shared" si="7"/>
        <v>1814.5</v>
      </c>
      <c r="L18" s="59">
        <f t="shared" si="7"/>
        <v>1814.5</v>
      </c>
      <c r="M18" s="59">
        <f t="shared" si="7"/>
        <v>1814.5</v>
      </c>
      <c r="N18" s="59">
        <f t="shared" si="7"/>
        <v>1814.5</v>
      </c>
      <c r="O18" s="59">
        <f t="shared" si="7"/>
        <v>1814.5</v>
      </c>
      <c r="P18" s="59">
        <f t="shared" si="7"/>
        <v>1814.5</v>
      </c>
      <c r="Q18" s="59">
        <f t="shared" si="7"/>
        <v>403226.57000000007</v>
      </c>
      <c r="R18" s="59">
        <f t="shared" si="7"/>
        <v>1814.5</v>
      </c>
      <c r="S18" s="59">
        <f t="shared" si="7"/>
        <v>421714.57000000007</v>
      </c>
      <c r="T18" s="59">
        <f t="shared" si="7"/>
        <v>354863.76933333336</v>
      </c>
      <c r="U18" s="59">
        <f t="shared" si="7"/>
        <v>752650.26000000013</v>
      </c>
      <c r="V18" s="59">
        <f t="shared" si="7"/>
        <v>5839.5</v>
      </c>
      <c r="W18" s="59">
        <f t="shared" si="7"/>
        <v>753475.26000000013</v>
      </c>
      <c r="X18" s="59">
        <f t="shared" si="7"/>
        <v>6664.5</v>
      </c>
      <c r="Y18" s="59">
        <f t="shared" si="7"/>
        <v>235596.47000000003</v>
      </c>
      <c r="Z18" s="59">
        <f t="shared" si="7"/>
        <v>6664.5</v>
      </c>
      <c r="AA18" s="59">
        <f t="shared" si="7"/>
        <v>6664.5</v>
      </c>
      <c r="AB18" s="59">
        <f t="shared" si="7"/>
        <v>6664.5</v>
      </c>
      <c r="AC18" s="59">
        <f t="shared" si="7"/>
        <v>97678.5</v>
      </c>
      <c r="AD18" s="59">
        <f t="shared" si="7"/>
        <v>97678.5</v>
      </c>
      <c r="AE18" s="59">
        <f t="shared" si="7"/>
        <v>6064.5</v>
      </c>
      <c r="AF18" s="59">
        <f t="shared" si="7"/>
        <v>6064.5</v>
      </c>
      <c r="AG18" s="59">
        <f>AG7+AG8+AG9+AG10+AG11+AG12+AG13+AG14+AG15+AG16</f>
        <v>2185.66</v>
      </c>
      <c r="AH18" s="58">
        <f>I18+J18+K18+L18+M18+N18+O18+P18+Q18+R18+S18+T18+U18+V18+W18+X18+Y18+Z18+AA18+AB18+AC18+AD18+AE18+AF18</f>
        <v>3177840.8993333341</v>
      </c>
    </row>
    <row r="19" spans="1:34" ht="27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27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7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18488</v>
      </c>
      <c r="T24" s="11">
        <v>18488</v>
      </c>
      <c r="U24" s="11">
        <v>4025</v>
      </c>
      <c r="V24" s="11">
        <v>4025</v>
      </c>
      <c r="W24" s="11">
        <v>4850</v>
      </c>
      <c r="X24" s="11">
        <v>4850</v>
      </c>
      <c r="Y24" s="11">
        <v>4850</v>
      </c>
      <c r="Z24" s="11">
        <v>4850</v>
      </c>
      <c r="AA24" s="11">
        <v>4850</v>
      </c>
      <c r="AB24" s="11">
        <v>4850</v>
      </c>
      <c r="AC24" s="11">
        <v>95864</v>
      </c>
      <c r="AD24" s="12">
        <v>95864</v>
      </c>
      <c r="AE24" s="11">
        <v>4250</v>
      </c>
      <c r="AF24" s="11">
        <v>4250</v>
      </c>
      <c r="AG24" s="96" t="s">
        <v>52</v>
      </c>
      <c r="AH24" s="97"/>
    </row>
    <row r="25" spans="1:34" ht="33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1814.5</v>
      </c>
      <c r="J25" s="12">
        <v>1814.5</v>
      </c>
      <c r="K25" s="11">
        <v>1814.5</v>
      </c>
      <c r="L25" s="12">
        <v>1814.5</v>
      </c>
      <c r="M25" s="11">
        <v>1814.5</v>
      </c>
      <c r="N25" s="12">
        <v>1814.5</v>
      </c>
      <c r="O25" s="11">
        <v>1814.5</v>
      </c>
      <c r="P25" s="12">
        <v>1814.5</v>
      </c>
      <c r="Q25" s="11">
        <v>1814.5</v>
      </c>
      <c r="R25" s="12">
        <v>1814.5</v>
      </c>
      <c r="S25" s="11">
        <v>1814.5</v>
      </c>
      <c r="T25" s="12">
        <v>1814.5</v>
      </c>
      <c r="U25" s="11">
        <v>1814.5</v>
      </c>
      <c r="V25" s="12">
        <v>1814.5</v>
      </c>
      <c r="W25" s="11">
        <v>1814.5</v>
      </c>
      <c r="X25" s="12">
        <v>1814.5</v>
      </c>
      <c r="Y25" s="11">
        <v>1814.5</v>
      </c>
      <c r="Z25" s="12">
        <v>1814.5</v>
      </c>
      <c r="AA25" s="11">
        <v>1814.5</v>
      </c>
      <c r="AB25" s="12">
        <v>1814.5</v>
      </c>
      <c r="AC25" s="11">
        <v>1814.5</v>
      </c>
      <c r="AD25" s="12">
        <v>1814.5</v>
      </c>
      <c r="AE25" s="11">
        <v>1814.5</v>
      </c>
      <c r="AF25" s="12">
        <v>1814.5</v>
      </c>
      <c r="AG25" s="98"/>
      <c r="AH25" s="99"/>
    </row>
    <row r="26" spans="1:34" ht="33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40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I18/I23+I24+I25+I26</f>
        <v>4989.7281456982619</v>
      </c>
      <c r="J27" s="6">
        <f t="shared" ref="J27:AF27" si="20">J18/J23+J24+J25+J26</f>
        <v>4989.7281456982619</v>
      </c>
      <c r="K27" s="6">
        <f t="shared" si="20"/>
        <v>4989.7281456982619</v>
      </c>
      <c r="L27" s="6">
        <f t="shared" si="20"/>
        <v>4989.7281456982619</v>
      </c>
      <c r="M27" s="6">
        <f t="shared" si="20"/>
        <v>4989.7281456982619</v>
      </c>
      <c r="N27" s="6">
        <f t="shared" si="20"/>
        <v>4989.7281456982619</v>
      </c>
      <c r="O27" s="6">
        <f t="shared" si="20"/>
        <v>4989.7281456982619</v>
      </c>
      <c r="P27" s="6">
        <f t="shared" si="20"/>
        <v>4989.7281456982619</v>
      </c>
      <c r="Q27" s="6">
        <f t="shared" si="20"/>
        <v>707428.36285884294</v>
      </c>
      <c r="R27" s="6">
        <f t="shared" si="20"/>
        <v>4989.7281456982619</v>
      </c>
      <c r="S27" s="6">
        <f t="shared" si="20"/>
        <v>758268.86655554699</v>
      </c>
      <c r="T27" s="6">
        <f t="shared" si="20"/>
        <v>641285.37587532424</v>
      </c>
      <c r="U27" s="6">
        <f t="shared" si="20"/>
        <v>1322916.5401868918</v>
      </c>
      <c r="V27" s="6">
        <f t="shared" si="20"/>
        <v>16058.152387327087</v>
      </c>
      <c r="W27" s="6">
        <f t="shared" si="20"/>
        <v>1325185.2234165424</v>
      </c>
      <c r="X27" s="6">
        <f t="shared" si="20"/>
        <v>18326.835616977718</v>
      </c>
      <c r="Y27" s="6">
        <f t="shared" si="20"/>
        <v>418939.25479259092</v>
      </c>
      <c r="Z27" s="6">
        <f t="shared" si="20"/>
        <v>18326.835616977718</v>
      </c>
      <c r="AA27" s="6">
        <f t="shared" si="20"/>
        <v>18326.835616977718</v>
      </c>
      <c r="AB27" s="6">
        <f t="shared" si="20"/>
        <v>18326.835616977718</v>
      </c>
      <c r="AC27" s="6">
        <f t="shared" si="20"/>
        <v>268607.96951203508</v>
      </c>
      <c r="AD27" s="6">
        <f t="shared" si="20"/>
        <v>268607.96951203508</v>
      </c>
      <c r="AE27" s="6">
        <f t="shared" si="20"/>
        <v>16676.884177231805</v>
      </c>
      <c r="AF27" s="6">
        <f t="shared" si="20"/>
        <v>16676.884177231805</v>
      </c>
      <c r="AG27" s="6"/>
      <c r="AH27" s="7">
        <f>I27+J27+K27+L27+M27+N27+O27+P27+Q27+R27+S27+T27+U27+V27+W27+X27+Y27+Z27+AA27+AB27+AC27+AD27+AE27+AF27</f>
        <v>5878866.3792307964</v>
      </c>
    </row>
    <row r="28" spans="1:34" ht="42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3.8500988778535973E-3</v>
      </c>
      <c r="J28" s="40">
        <f>J27/(15*86400)</f>
        <v>3.8500988778535973E-3</v>
      </c>
      <c r="K28" s="64">
        <f t="shared" ref="K28:AF28" si="21">K27/(15*86400)</f>
        <v>3.8500988778535973E-3</v>
      </c>
      <c r="L28" s="40">
        <f t="shared" si="21"/>
        <v>3.8500988778535973E-3</v>
      </c>
      <c r="M28" s="64">
        <f t="shared" si="21"/>
        <v>3.8500988778535973E-3</v>
      </c>
      <c r="N28" s="40">
        <f t="shared" si="21"/>
        <v>3.8500988778535973E-3</v>
      </c>
      <c r="O28" s="64">
        <f t="shared" si="21"/>
        <v>3.8500988778535973E-3</v>
      </c>
      <c r="P28" s="40">
        <f t="shared" si="21"/>
        <v>3.8500988778535973E-3</v>
      </c>
      <c r="Q28" s="64">
        <f t="shared" si="21"/>
        <v>0.54585521825528005</v>
      </c>
      <c r="R28" s="40">
        <f t="shared" si="21"/>
        <v>3.8500988778535973E-3</v>
      </c>
      <c r="S28" s="64">
        <f t="shared" si="21"/>
        <v>0.58508400197187271</v>
      </c>
      <c r="T28" s="40">
        <f t="shared" si="21"/>
        <v>0.49481896286676252</v>
      </c>
      <c r="U28" s="64">
        <f t="shared" si="21"/>
        <v>1.0207689353293918</v>
      </c>
      <c r="V28" s="40">
        <f t="shared" si="21"/>
        <v>1.2390549681579542E-2</v>
      </c>
      <c r="W28" s="64">
        <f t="shared" si="21"/>
        <v>1.0225194625127643</v>
      </c>
      <c r="X28" s="40">
        <f t="shared" si="21"/>
        <v>1.4141076864951942E-2</v>
      </c>
      <c r="Y28" s="64">
        <f t="shared" si="21"/>
        <v>0.32325559783378927</v>
      </c>
      <c r="Z28" s="40">
        <f t="shared" si="21"/>
        <v>1.4141076864951942E-2</v>
      </c>
      <c r="AA28" s="64">
        <f t="shared" si="21"/>
        <v>1.4141076864951942E-2</v>
      </c>
      <c r="AB28" s="40">
        <f t="shared" si="21"/>
        <v>1.4141076864951942E-2</v>
      </c>
      <c r="AC28" s="64">
        <f t="shared" si="21"/>
        <v>0.20725923573459498</v>
      </c>
      <c r="AD28" s="40">
        <f t="shared" si="21"/>
        <v>0.20725923573459498</v>
      </c>
      <c r="AE28" s="64">
        <f t="shared" si="21"/>
        <v>1.2867966186135652E-2</v>
      </c>
      <c r="AF28" s="40">
        <f t="shared" si="21"/>
        <v>1.2867966186135652E-2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AE4:AF4"/>
    <mergeCell ref="S4:T4"/>
    <mergeCell ref="U4:V4"/>
    <mergeCell ref="W4:X4"/>
    <mergeCell ref="Y4:Z4"/>
    <mergeCell ref="AA4:AB4"/>
    <mergeCell ref="I4:J4"/>
    <mergeCell ref="K4:L4"/>
    <mergeCell ref="O4:P4"/>
    <mergeCell ref="Q4:R4"/>
    <mergeCell ref="AC4:AD4"/>
    <mergeCell ref="I17:P17"/>
    <mergeCell ref="Z17:AF17"/>
    <mergeCell ref="Q17:Y17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</mergeCells>
  <pageMargins left="0.25" right="0.25" top="0.75" bottom="0.75" header="0.3" footer="0.3"/>
  <pageSetup paperSize="9" scale="3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B32A-C809-406E-9771-00E18CC2BC23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6" width="11.140625" style="1" bestFit="1" customWidth="1"/>
    <col min="17" max="17" width="13" style="1" bestFit="1" customWidth="1"/>
    <col min="18" max="18" width="11.140625" style="1" bestFit="1" customWidth="1"/>
    <col min="19" max="19" width="12.5703125" style="1" bestFit="1" customWidth="1"/>
    <col min="20" max="20" width="14.7109375" style="1" bestFit="1" customWidth="1"/>
    <col min="21" max="21" width="14.140625" style="1" bestFit="1" customWidth="1"/>
    <col min="22" max="22" width="11.140625" style="1" bestFit="1" customWidth="1"/>
    <col min="23" max="23" width="14.140625" style="1" bestFit="1" customWidth="1"/>
    <col min="24" max="24" width="11.140625" style="1" bestFit="1" customWidth="1"/>
    <col min="25" max="25" width="13" style="1" bestFit="1" customWidth="1"/>
    <col min="26" max="26" width="12.5703125" style="1" bestFit="1" customWidth="1"/>
    <col min="27" max="28" width="11.28515625" style="1" bestFit="1" customWidth="1"/>
    <col min="29" max="30" width="12.5703125" style="1" bestFit="1" customWidth="1"/>
    <col min="31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30.66</v>
      </c>
      <c r="G8" s="21">
        <f t="shared" ref="G8:G16" si="3">E8*F8</f>
        <v>29.216898148148147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37865.1</v>
      </c>
      <c r="R8" s="10"/>
      <c r="S8" s="8">
        <f>G8*15*86.4</f>
        <v>37865.1</v>
      </c>
      <c r="T8" s="10"/>
      <c r="U8" s="8">
        <f>G8*15*86.4</f>
        <v>37865.1</v>
      </c>
      <c r="V8" s="10"/>
      <c r="W8" s="8">
        <f>G8*15*86.4</f>
        <v>37865.1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122.64</v>
      </c>
      <c r="AH8" s="56">
        <f>I8+J8+K8+L8+M8+N8+O8+P8+Q8+R8+S8+T8+U8+V8+W8+X8+Y8+Z8+AA8+AB8+AC8+AD8+AE8+AF8</f>
        <v>151460.4</v>
      </c>
    </row>
    <row r="9" spans="1:34" ht="33.7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24.86</v>
      </c>
      <c r="G11" s="21">
        <f t="shared" si="3"/>
        <v>27.065941358024691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37415.957333333339</v>
      </c>
      <c r="U11" s="8">
        <f>G11*15*86.4</f>
        <v>35077.46</v>
      </c>
      <c r="V11" s="10"/>
      <c r="W11" s="8">
        <f>G11*15*86.4</f>
        <v>35077.46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74.58</v>
      </c>
      <c r="AH11" s="56">
        <f t="shared" si="6"/>
        <v>107570.87733333334</v>
      </c>
    </row>
    <row r="12" spans="1:34" ht="33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48.34</v>
      </c>
      <c r="G12" s="21">
        <f t="shared" si="3"/>
        <v>46.064737654320986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59699.9</v>
      </c>
      <c r="R12" s="10"/>
      <c r="S12" s="8">
        <f>G12*15*86.4</f>
        <v>59699.9</v>
      </c>
      <c r="T12" s="10"/>
      <c r="U12" s="8">
        <f>G12*15*86.4</f>
        <v>59699.9</v>
      </c>
      <c r="V12" s="10"/>
      <c r="W12" s="8">
        <f>G12*15*86.4</f>
        <v>59699.9</v>
      </c>
      <c r="X12" s="10"/>
      <c r="Y12" s="8">
        <f>G12*15*86.4</f>
        <v>59699.9</v>
      </c>
      <c r="Z12" s="12"/>
      <c r="AA12" s="11"/>
      <c r="AB12" s="12"/>
      <c r="AC12" s="4"/>
      <c r="AD12" s="5"/>
      <c r="AE12" s="4"/>
      <c r="AF12" s="5"/>
      <c r="AG12" s="19">
        <f t="shared" si="5"/>
        <v>241.70000000000002</v>
      </c>
      <c r="AH12" s="56">
        <f t="shared" si="6"/>
        <v>298499.5</v>
      </c>
    </row>
    <row r="13" spans="1:34" ht="33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</v>
      </c>
      <c r="G16" s="44">
        <f t="shared" si="3"/>
        <v>1.0887345679012346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1411.0000000000002</v>
      </c>
      <c r="V16" s="47"/>
      <c r="W16" s="49">
        <f>G16*15*86.4</f>
        <v>1411.0000000000002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</v>
      </c>
      <c r="AH16" s="57">
        <f t="shared" si="6"/>
        <v>2822.0000000000005</v>
      </c>
    </row>
    <row r="17" spans="1:34" ht="33.7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3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97565</v>
      </c>
      <c r="R18" s="59">
        <f t="shared" si="7"/>
        <v>0</v>
      </c>
      <c r="S18" s="59">
        <f t="shared" si="7"/>
        <v>99715</v>
      </c>
      <c r="T18" s="59">
        <f t="shared" si="7"/>
        <v>39565.957333333339</v>
      </c>
      <c r="U18" s="59">
        <f t="shared" si="7"/>
        <v>136484.46</v>
      </c>
      <c r="V18" s="59">
        <f t="shared" si="7"/>
        <v>2431</v>
      </c>
      <c r="W18" s="59">
        <f t="shared" si="7"/>
        <v>136765.96</v>
      </c>
      <c r="X18" s="59">
        <f t="shared" si="7"/>
        <v>2712.5</v>
      </c>
      <c r="Y18" s="59">
        <f t="shared" si="7"/>
        <v>69736.399999999994</v>
      </c>
      <c r="Z18" s="59">
        <f t="shared" si="7"/>
        <v>10036.5</v>
      </c>
      <c r="AA18" s="59">
        <f t="shared" si="7"/>
        <v>6374.5</v>
      </c>
      <c r="AB18" s="59">
        <f t="shared" si="7"/>
        <v>6374.5</v>
      </c>
      <c r="AC18" s="59">
        <f t="shared" si="7"/>
        <v>54713</v>
      </c>
      <c r="AD18" s="59">
        <f t="shared" si="7"/>
        <v>54713</v>
      </c>
      <c r="AE18" s="59">
        <f t="shared" si="7"/>
        <v>2712.5</v>
      </c>
      <c r="AF18" s="59">
        <f t="shared" si="7"/>
        <v>2712.5</v>
      </c>
      <c r="AG18" s="59">
        <f>AG7+AG8+AG9+AG10+AG11+AG12+AG13+AG14+AG15+AG16</f>
        <v>440.92</v>
      </c>
      <c r="AH18" s="58">
        <f>I18+J18+K18+L18+M18+N18+O18+P18+Q18+R18+S18+T18+U18+V18+W18+X18+Y18+Z18+AA18+AB18+AC18+AD18+AE18+AF18</f>
        <v>722612.77733333327</v>
      </c>
    </row>
    <row r="19" spans="1:34" ht="33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2150</v>
      </c>
      <c r="T24" s="12">
        <v>2150</v>
      </c>
      <c r="U24" s="11">
        <v>2431</v>
      </c>
      <c r="V24" s="12">
        <v>2431</v>
      </c>
      <c r="W24" s="11">
        <v>2712.5</v>
      </c>
      <c r="X24" s="12">
        <v>2712.5</v>
      </c>
      <c r="Y24" s="11">
        <v>10036.5</v>
      </c>
      <c r="Z24" s="12">
        <v>10036.5</v>
      </c>
      <c r="AA24" s="11">
        <v>6374.5</v>
      </c>
      <c r="AB24" s="11">
        <v>6374.5</v>
      </c>
      <c r="AC24" s="11">
        <v>54713</v>
      </c>
      <c r="AD24" s="11">
        <v>54713</v>
      </c>
      <c r="AE24" s="11">
        <v>2712.5</v>
      </c>
      <c r="AF24" s="11">
        <v>2712.5</v>
      </c>
      <c r="AG24" s="96" t="s">
        <v>52</v>
      </c>
      <c r="AH24" s="97"/>
    </row>
    <row r="25" spans="1:34" ht="33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3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3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170730.85369801649</v>
      </c>
      <c r="R27" s="7">
        <f t="shared" si="20"/>
        <v>0</v>
      </c>
      <c r="S27" s="6">
        <f t="shared" si="20"/>
        <v>174493.17969043934</v>
      </c>
      <c r="T27" s="7">
        <f t="shared" si="20"/>
        <v>69237.223111764426</v>
      </c>
      <c r="U27" s="6">
        <f t="shared" si="20"/>
        <v>238836.75879990551</v>
      </c>
      <c r="V27" s="7">
        <f t="shared" si="20"/>
        <v>4254.0532500371864</v>
      </c>
      <c r="W27" s="6">
        <f t="shared" si="20"/>
        <v>239329.36101705299</v>
      </c>
      <c r="X27" s="7">
        <f t="shared" si="20"/>
        <v>4746.6554671846434</v>
      </c>
      <c r="Y27" s="6">
        <f t="shared" si="20"/>
        <v>122033.05597116133</v>
      </c>
      <c r="Z27" s="7">
        <f t="shared" si="20"/>
        <v>17563.062708349742</v>
      </c>
      <c r="AA27" s="6">
        <f t="shared" si="20"/>
        <v>11154.859087767192</v>
      </c>
      <c r="AB27" s="7">
        <f t="shared" si="20"/>
        <v>11154.859087767192</v>
      </c>
      <c r="AC27" s="6">
        <f t="shared" si="20"/>
        <v>95743.321871363456</v>
      </c>
      <c r="AD27" s="7">
        <f t="shared" si="20"/>
        <v>95743.321871363456</v>
      </c>
      <c r="AE27" s="6">
        <f t="shared" si="20"/>
        <v>4746.6554671846434</v>
      </c>
      <c r="AF27" s="7">
        <f>AF18/AF23</f>
        <v>4746.6554671846434</v>
      </c>
      <c r="AG27" s="6"/>
      <c r="AH27" s="7">
        <f>I27+J27+K27+L27+M27+N27+O27+P27+Q27+R27+S27+T27+U27+V27+W27+X27+Y27+Z27+AA27+AB27+AC27+AD27+AE27+AF27</f>
        <v>1264513.8765665425</v>
      </c>
    </row>
    <row r="28" spans="1:34" ht="33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0.13173676982871643</v>
      </c>
      <c r="R28" s="40">
        <f t="shared" si="21"/>
        <v>0</v>
      </c>
      <c r="S28" s="64">
        <f t="shared" si="21"/>
        <v>0.13463979914385751</v>
      </c>
      <c r="T28" s="40">
        <f t="shared" si="21"/>
        <v>5.3423783265250331E-2</v>
      </c>
      <c r="U28" s="64">
        <f t="shared" si="21"/>
        <v>0.18428762253079128</v>
      </c>
      <c r="V28" s="40">
        <f t="shared" si="21"/>
        <v>3.2824484953990637E-3</v>
      </c>
      <c r="W28" s="64">
        <f t="shared" si="21"/>
        <v>0.18466771683414582</v>
      </c>
      <c r="X28" s="40">
        <f t="shared" si="21"/>
        <v>3.6625427987535828E-3</v>
      </c>
      <c r="Y28" s="64">
        <f t="shared" si="21"/>
        <v>9.4161308619723244E-2</v>
      </c>
      <c r="Z28" s="40">
        <f t="shared" si="21"/>
        <v>1.3551745916936529E-2</v>
      </c>
      <c r="AA28" s="64">
        <f t="shared" si="21"/>
        <v>8.6071443578450563E-3</v>
      </c>
      <c r="AB28" s="40">
        <f t="shared" si="21"/>
        <v>8.6071443578450563E-3</v>
      </c>
      <c r="AC28" s="64">
        <f t="shared" si="21"/>
        <v>7.3876019962471798E-2</v>
      </c>
      <c r="AD28" s="40">
        <f t="shared" si="21"/>
        <v>7.3876019962471798E-2</v>
      </c>
      <c r="AE28" s="64">
        <f t="shared" si="21"/>
        <v>3.6625427987535828E-3</v>
      </c>
      <c r="AF28" s="40">
        <f t="shared" si="21"/>
        <v>3.6625427987535828E-3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A8A5-0126-4A6A-838F-0F8C4BE84DE3}">
  <sheetPr>
    <tabColor rgb="FF00B050"/>
    <pageSetUpPr fitToPage="1"/>
  </sheetPr>
  <dimension ref="A1:AH34"/>
  <sheetViews>
    <sheetView zoomScale="60" zoomScaleNormal="60" zoomScaleSheetLayoutView="7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9" width="11.140625" style="1" bestFit="1" customWidth="1"/>
    <col min="20" max="20" width="14.85546875" style="1" bestFit="1" customWidth="1"/>
    <col min="21" max="32" width="11.140625" style="1" bestFit="1" customWidth="1"/>
    <col min="33" max="33" width="11.28515625" style="3" customWidth="1"/>
    <col min="34" max="34" width="15.42578125" style="3" customWidth="1"/>
    <col min="35" max="16384" width="9.140625" style="1"/>
  </cols>
  <sheetData>
    <row r="1" spans="1:34" ht="23.25" customHeight="1" x14ac:dyDescent="0.35">
      <c r="A1" s="77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13.76</v>
      </c>
      <c r="G8" s="21">
        <f t="shared" ref="G8:G16" si="3">E8*F8</f>
        <v>13.112345679012344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16993.599999999999</v>
      </c>
      <c r="R8" s="10"/>
      <c r="S8" s="8">
        <f>G8*15*86.4</f>
        <v>16993.599999999999</v>
      </c>
      <c r="T8" s="10"/>
      <c r="U8" s="8">
        <f>G8*15*86.4</f>
        <v>16993.599999999999</v>
      </c>
      <c r="V8" s="10"/>
      <c r="W8" s="8">
        <f>G8*15*86.4</f>
        <v>16993.599999999999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55.04</v>
      </c>
      <c r="AH8" s="56">
        <f>I8+J8+K8+L8+M8+N8+O8+P8+Q8+R8+S8+T8+U8+V8+W8+X8+Y8+Z8+AA8+AB8+AC8+AD8+AE8+AF8</f>
        <v>67974.399999999994</v>
      </c>
    </row>
    <row r="9" spans="1:34" ht="39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13.75</v>
      </c>
      <c r="G11" s="21">
        <f t="shared" si="3"/>
        <v>14.970100308641975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20694.666666666668</v>
      </c>
      <c r="U11" s="8">
        <f>G11*15*86.4</f>
        <v>19401.25</v>
      </c>
      <c r="V11" s="10"/>
      <c r="W11" s="8">
        <f>G11*15*86.4</f>
        <v>19401.25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41.25</v>
      </c>
      <c r="AH11" s="56">
        <f t="shared" si="6"/>
        <v>59497.166666666672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10.45</v>
      </c>
      <c r="G12" s="21">
        <f t="shared" si="3"/>
        <v>9.9581404320987641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12905.75</v>
      </c>
      <c r="R12" s="10"/>
      <c r="S12" s="8">
        <f>G12*15*86.4</f>
        <v>12905.75</v>
      </c>
      <c r="T12" s="10"/>
      <c r="U12" s="8">
        <f>G12*15*86.4</f>
        <v>12905.75</v>
      </c>
      <c r="V12" s="10"/>
      <c r="W12" s="8">
        <f>G12*15*86.4</f>
        <v>12905.75</v>
      </c>
      <c r="X12" s="10"/>
      <c r="Y12" s="8">
        <f>G12*15*86.4</f>
        <v>12905.75</v>
      </c>
      <c r="Z12" s="12"/>
      <c r="AA12" s="11"/>
      <c r="AB12" s="12"/>
      <c r="AC12" s="4"/>
      <c r="AD12" s="5"/>
      <c r="AE12" s="4"/>
      <c r="AF12" s="5"/>
      <c r="AG12" s="19">
        <f t="shared" si="5"/>
        <v>52.25</v>
      </c>
      <c r="AH12" s="56">
        <f t="shared" si="6"/>
        <v>64528.75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9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1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29899.35</v>
      </c>
      <c r="R18" s="59">
        <f t="shared" si="7"/>
        <v>0</v>
      </c>
      <c r="S18" s="59">
        <f t="shared" si="7"/>
        <v>29899.35</v>
      </c>
      <c r="T18" s="59">
        <f t="shared" si="7"/>
        <v>20694.666666666668</v>
      </c>
      <c r="U18" s="59">
        <f t="shared" si="7"/>
        <v>49300.6</v>
      </c>
      <c r="V18" s="59">
        <f t="shared" si="7"/>
        <v>0</v>
      </c>
      <c r="W18" s="59">
        <f t="shared" si="7"/>
        <v>49300.6</v>
      </c>
      <c r="X18" s="59">
        <f t="shared" si="7"/>
        <v>0</v>
      </c>
      <c r="Y18" s="59">
        <f t="shared" si="7"/>
        <v>12905.75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 t="shared" ref="AG18" si="8">AG7+AG8+AG9+AG10+AG11+AG12+AG13+AG14+AG15+AG16</f>
        <v>148.54</v>
      </c>
      <c r="AH18" s="58">
        <f>I18+J18+K18+L18+M18+N18+O18+P18+Q18+R18+S18+T18+U18+V18+W18+X18+Y18+Z18+AA18+AB18+AC18+AD18+AE18+AF18</f>
        <v>192000.31666666668</v>
      </c>
    </row>
    <row r="19" spans="1:34" ht="31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9"/>
        <v>0.9</v>
      </c>
      <c r="M20" s="62">
        <v>0.9</v>
      </c>
      <c r="N20" s="63">
        <f t="shared" si="10"/>
        <v>0.9</v>
      </c>
      <c r="O20" s="62">
        <v>0.9</v>
      </c>
      <c r="P20" s="63">
        <f t="shared" si="11"/>
        <v>0.9</v>
      </c>
      <c r="Q20" s="62">
        <v>0.9</v>
      </c>
      <c r="R20" s="63">
        <f t="shared" si="12"/>
        <v>0.9</v>
      </c>
      <c r="S20" s="62">
        <v>0.9</v>
      </c>
      <c r="T20" s="63">
        <f t="shared" si="13"/>
        <v>0.9</v>
      </c>
      <c r="U20" s="62">
        <v>0.9</v>
      </c>
      <c r="V20" s="63">
        <f t="shared" si="14"/>
        <v>0.9</v>
      </c>
      <c r="W20" s="62">
        <v>0.9</v>
      </c>
      <c r="X20" s="63">
        <f t="shared" si="15"/>
        <v>0.9</v>
      </c>
      <c r="Y20" s="62">
        <v>0.9</v>
      </c>
      <c r="Z20" s="63">
        <f t="shared" si="16"/>
        <v>0.9</v>
      </c>
      <c r="AA20" s="62">
        <v>0.9</v>
      </c>
      <c r="AB20" s="63">
        <f t="shared" si="17"/>
        <v>0.9</v>
      </c>
      <c r="AC20" s="62">
        <v>0.9</v>
      </c>
      <c r="AD20" s="63">
        <f t="shared" si="18"/>
        <v>0.9</v>
      </c>
      <c r="AE20" s="62">
        <v>0.9</v>
      </c>
      <c r="AF20" s="63">
        <f t="shared" si="19"/>
        <v>0.9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 t="shared" ref="I23:AF23" si="20">I19*I20*I21*I22</f>
        <v>0.57145499999999994</v>
      </c>
      <c r="J23" s="12">
        <f t="shared" si="20"/>
        <v>0.57145499999999994</v>
      </c>
      <c r="K23" s="11">
        <f t="shared" si="20"/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 t="shared" si="20"/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31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31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1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1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 t="shared" ref="I27:AF27" si="21">I18/I23</f>
        <v>0</v>
      </c>
      <c r="J27" s="7">
        <f t="shared" si="21"/>
        <v>0</v>
      </c>
      <c r="K27" s="6">
        <f t="shared" si="21"/>
        <v>0</v>
      </c>
      <c r="L27" s="7">
        <f t="shared" si="21"/>
        <v>0</v>
      </c>
      <c r="M27" s="6">
        <f t="shared" si="21"/>
        <v>0</v>
      </c>
      <c r="N27" s="7">
        <f t="shared" si="21"/>
        <v>0</v>
      </c>
      <c r="O27" s="6">
        <f t="shared" si="21"/>
        <v>0</v>
      </c>
      <c r="P27" s="7">
        <f t="shared" si="21"/>
        <v>0</v>
      </c>
      <c r="Q27" s="6">
        <f t="shared" si="21"/>
        <v>52321.442633278217</v>
      </c>
      <c r="R27" s="7">
        <f t="shared" si="21"/>
        <v>0</v>
      </c>
      <c r="S27" s="6">
        <f t="shared" si="21"/>
        <v>52321.442633278217</v>
      </c>
      <c r="T27" s="7">
        <f t="shared" si="21"/>
        <v>36213.991769547334</v>
      </c>
      <c r="U27" s="6">
        <f t="shared" si="21"/>
        <v>86272.059917228835</v>
      </c>
      <c r="V27" s="7">
        <f t="shared" si="21"/>
        <v>0</v>
      </c>
      <c r="W27" s="6">
        <f t="shared" si="21"/>
        <v>86272.059917228835</v>
      </c>
      <c r="X27" s="7">
        <f t="shared" si="21"/>
        <v>0</v>
      </c>
      <c r="Y27" s="6">
        <f t="shared" si="21"/>
        <v>22584.017989168002</v>
      </c>
      <c r="Z27" s="7">
        <f t="shared" si="21"/>
        <v>0</v>
      </c>
      <c r="AA27" s="6">
        <f t="shared" si="21"/>
        <v>0</v>
      </c>
      <c r="AB27" s="7">
        <f t="shared" si="21"/>
        <v>0</v>
      </c>
      <c r="AC27" s="6">
        <f t="shared" si="21"/>
        <v>0</v>
      </c>
      <c r="AD27" s="7">
        <f t="shared" si="21"/>
        <v>0</v>
      </c>
      <c r="AE27" s="6">
        <f t="shared" si="21"/>
        <v>0</v>
      </c>
      <c r="AF27" s="7">
        <f t="shared" si="21"/>
        <v>0</v>
      </c>
      <c r="AG27" s="6"/>
      <c r="AH27" s="7">
        <f>I27+J27+K27+L27+M27+N27+O27+P27+Q27+R27+S27+T27+U27+V27+W27+X27+Y27+Z27+AA27+AB27+AC27+AD27+AE27+AF27</f>
        <v>335985.01485972945</v>
      </c>
    </row>
    <row r="28" spans="1:34" ht="31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2">K27/(15*86400)</f>
        <v>0</v>
      </c>
      <c r="L28" s="40">
        <f t="shared" si="22"/>
        <v>0</v>
      </c>
      <c r="M28" s="64">
        <f t="shared" si="22"/>
        <v>0</v>
      </c>
      <c r="N28" s="40">
        <f t="shared" si="22"/>
        <v>0</v>
      </c>
      <c r="O28" s="64">
        <f t="shared" si="22"/>
        <v>0</v>
      </c>
      <c r="P28" s="40">
        <f t="shared" si="22"/>
        <v>0</v>
      </c>
      <c r="Q28" s="64">
        <f t="shared" si="22"/>
        <v>4.037148351333196E-2</v>
      </c>
      <c r="R28" s="40">
        <f t="shared" si="22"/>
        <v>0</v>
      </c>
      <c r="S28" s="64">
        <f t="shared" si="22"/>
        <v>4.037148351333196E-2</v>
      </c>
      <c r="T28" s="40">
        <f t="shared" si="22"/>
        <v>2.7942894883909979E-2</v>
      </c>
      <c r="U28" s="64">
        <f t="shared" si="22"/>
        <v>6.6567947466997554E-2</v>
      </c>
      <c r="V28" s="40">
        <f t="shared" si="22"/>
        <v>0</v>
      </c>
      <c r="W28" s="64">
        <f t="shared" si="22"/>
        <v>6.6567947466997554E-2</v>
      </c>
      <c r="X28" s="40">
        <f t="shared" si="22"/>
        <v>0</v>
      </c>
      <c r="Y28" s="64">
        <f t="shared" si="22"/>
        <v>1.7425939806456792E-2</v>
      </c>
      <c r="Z28" s="40">
        <f t="shared" si="22"/>
        <v>0</v>
      </c>
      <c r="AA28" s="64">
        <f t="shared" si="22"/>
        <v>0</v>
      </c>
      <c r="AB28" s="40">
        <f t="shared" si="22"/>
        <v>0</v>
      </c>
      <c r="AC28" s="64">
        <f t="shared" si="22"/>
        <v>0</v>
      </c>
      <c r="AD28" s="40">
        <f t="shared" si="22"/>
        <v>0</v>
      </c>
      <c r="AE28" s="64">
        <f t="shared" si="22"/>
        <v>0</v>
      </c>
      <c r="AF28" s="40">
        <f t="shared" si="22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D58B-9715-4F1F-877A-059A20913883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" style="1" customWidth="1"/>
    <col min="9" max="12" width="11.140625" style="3" bestFit="1" customWidth="1"/>
    <col min="13" max="14" width="11.140625" style="1" bestFit="1" customWidth="1"/>
    <col min="15" max="17" width="13.7109375" style="1" bestFit="1" customWidth="1"/>
    <col min="18" max="18" width="11.28515625" style="1" bestFit="1" customWidth="1"/>
    <col min="19" max="20" width="13.7109375" style="1" bestFit="1" customWidth="1"/>
    <col min="21" max="21" width="14.7109375" style="1" bestFit="1" customWidth="1"/>
    <col min="22" max="22" width="11.28515625" style="1" bestFit="1" customWidth="1"/>
    <col min="23" max="23" width="14.7109375" style="1" bestFit="1" customWidth="1"/>
    <col min="24" max="24" width="11.140625" style="1" bestFit="1" customWidth="1"/>
    <col min="25" max="25" width="13.7109375" style="1" bestFit="1" customWidth="1"/>
    <col min="26" max="32" width="11.140625" style="1" bestFit="1" customWidth="1"/>
    <col min="33" max="33" width="11.28515625" style="3" customWidth="1"/>
    <col min="34" max="34" width="15.85546875" style="3" bestFit="1" customWidth="1"/>
    <col min="35" max="16384" width="9.140625" style="1"/>
  </cols>
  <sheetData>
    <row r="1" spans="1:34" ht="23.25" customHeight="1" x14ac:dyDescent="0.35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0.2</v>
      </c>
      <c r="G7" s="32">
        <f>E7*F7</f>
        <v>0.19058641975308643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247.00000000000006</v>
      </c>
      <c r="V7" s="34"/>
      <c r="W7" s="35">
        <f>G7*15*86.4</f>
        <v>247.00000000000006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0.4</v>
      </c>
      <c r="AH7" s="55">
        <f>I7+J7+K7+L7+M7+N7+O7+P7+Q7+R7+S7+T7+U7+V7+W7+X7+Y7+Z7+AA7+AB7+AC7+AD7+AE7+AF7</f>
        <v>494.00000000000011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0.4</v>
      </c>
      <c r="G8" s="21">
        <f t="shared" ref="G8:G16" si="3">E8*F8</f>
        <v>0.38117283950617287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494.00000000000011</v>
      </c>
      <c r="R8" s="10"/>
      <c r="S8" s="8">
        <f>G8*15*86.4</f>
        <v>494.00000000000011</v>
      </c>
      <c r="T8" s="10"/>
      <c r="U8" s="8">
        <f>G8*15*86.4</f>
        <v>494.00000000000011</v>
      </c>
      <c r="V8" s="10"/>
      <c r="W8" s="8">
        <f>G8*15*86.4</f>
        <v>494.00000000000011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1.6</v>
      </c>
      <c r="AH8" s="56">
        <f>I8+J8+K8+L8+M8+N8+O8+P8+Q8+R8+S8+T8+U8+V8+W8+X8+Y8+Z8+AA8+AB8+AC8+AD8+AE8+AF8</f>
        <v>1976.0000000000005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73.89</v>
      </c>
      <c r="G11" s="21">
        <f t="shared" si="3"/>
        <v>80.446597222222223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111209.376</v>
      </c>
      <c r="U11" s="8">
        <f>G11*15*86.4</f>
        <v>104258.79000000001</v>
      </c>
      <c r="V11" s="10"/>
      <c r="W11" s="8">
        <f>G11*15*86.4</f>
        <v>104258.79000000001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221.67000000000002</v>
      </c>
      <c r="AH11" s="56">
        <f t="shared" si="6"/>
        <v>319726.95600000001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85.69</v>
      </c>
      <c r="G12" s="21">
        <f t="shared" si="3"/>
        <v>81.656751543209865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105827.15</v>
      </c>
      <c r="R12" s="10"/>
      <c r="S12" s="8">
        <f>G12*15*86.4</f>
        <v>105827.15</v>
      </c>
      <c r="T12" s="10"/>
      <c r="U12" s="8">
        <f>G12*15*86.4</f>
        <v>105827.15</v>
      </c>
      <c r="V12" s="10"/>
      <c r="W12" s="8">
        <f>G12*15*86.4</f>
        <v>105827.15</v>
      </c>
      <c r="X12" s="10"/>
      <c r="Y12" s="8">
        <f>G12*15*86.4</f>
        <v>105827.15</v>
      </c>
      <c r="Z12" s="12"/>
      <c r="AA12" s="11"/>
      <c r="AB12" s="12"/>
      <c r="AC12" s="4"/>
      <c r="AD12" s="5"/>
      <c r="AE12" s="4"/>
      <c r="AF12" s="5"/>
      <c r="AG12" s="19">
        <f t="shared" si="5"/>
        <v>428.45</v>
      </c>
      <c r="AH12" s="56">
        <f t="shared" si="6"/>
        <v>529135.75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2.12</v>
      </c>
      <c r="G15" s="21">
        <f t="shared" si="3"/>
        <v>2.3081172839506174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2991.3200000000006</v>
      </c>
      <c r="R15" s="10"/>
      <c r="S15" s="8">
        <f>G15*15*86.4</f>
        <v>2991.3200000000006</v>
      </c>
      <c r="T15" s="10"/>
      <c r="U15" s="8">
        <f>G15*15*86.4</f>
        <v>2991.3200000000006</v>
      </c>
      <c r="V15" s="10"/>
      <c r="W15" s="8">
        <f>G15*15*86.4</f>
        <v>2991.3200000000006</v>
      </c>
      <c r="X15" s="10"/>
      <c r="Y15" s="8">
        <f>G15*15*86.4</f>
        <v>2991.3200000000006</v>
      </c>
      <c r="Z15" s="12"/>
      <c r="AA15" s="11"/>
      <c r="AB15" s="12"/>
      <c r="AC15" s="4"/>
      <c r="AD15" s="5"/>
      <c r="AE15" s="4"/>
      <c r="AF15" s="5"/>
      <c r="AG15" s="19">
        <f t="shared" si="5"/>
        <v>10.600000000000001</v>
      </c>
      <c r="AH15" s="56">
        <f t="shared" si="6"/>
        <v>14956.600000000002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1.85</v>
      </c>
      <c r="G16" s="44">
        <f t="shared" si="3"/>
        <v>2.0141589506172841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2610.3500000000004</v>
      </c>
      <c r="V16" s="47"/>
      <c r="W16" s="49">
        <f>G16*15*86.4</f>
        <v>2610.3500000000004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3.7</v>
      </c>
      <c r="AH16" s="57">
        <f t="shared" si="6"/>
        <v>5220.7000000000007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8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181458</v>
      </c>
      <c r="P18" s="59">
        <f t="shared" si="7"/>
        <v>181458</v>
      </c>
      <c r="Q18" s="59">
        <f t="shared" si="7"/>
        <v>115687.47</v>
      </c>
      <c r="R18" s="59">
        <f t="shared" si="7"/>
        <v>6375</v>
      </c>
      <c r="S18" s="59">
        <f t="shared" si="7"/>
        <v>115687.47</v>
      </c>
      <c r="T18" s="59">
        <f t="shared" si="7"/>
        <v>117584.376</v>
      </c>
      <c r="U18" s="59">
        <f t="shared" si="7"/>
        <v>222803.61000000002</v>
      </c>
      <c r="V18" s="59">
        <f t="shared" si="7"/>
        <v>6375</v>
      </c>
      <c r="W18" s="59">
        <f t="shared" si="7"/>
        <v>223553.61000000002</v>
      </c>
      <c r="X18" s="59">
        <f t="shared" si="7"/>
        <v>7125</v>
      </c>
      <c r="Y18" s="59">
        <f t="shared" si="7"/>
        <v>115943.47</v>
      </c>
      <c r="Z18" s="59">
        <f t="shared" si="7"/>
        <v>7125</v>
      </c>
      <c r="AA18" s="59">
        <f t="shared" si="7"/>
        <v>7125</v>
      </c>
      <c r="AB18" s="59">
        <f t="shared" si="7"/>
        <v>7125</v>
      </c>
      <c r="AC18" s="59">
        <f t="shared" si="7"/>
        <v>7125</v>
      </c>
      <c r="AD18" s="59">
        <f t="shared" si="7"/>
        <v>7125</v>
      </c>
      <c r="AE18" s="59">
        <f t="shared" si="7"/>
        <v>7125</v>
      </c>
      <c r="AF18" s="59">
        <f t="shared" si="7"/>
        <v>7125</v>
      </c>
      <c r="AG18" s="59">
        <f>AG7+AG8+AG9+AG10+AG11+AG12+AG13+AG14+AG15+AG16</f>
        <v>666.42000000000007</v>
      </c>
      <c r="AH18" s="58">
        <f>I18+J18+K18+L18+M18+N18+O18+P18+Q18+R18+S18+T18+U18+V18+W18+X18+Y18+Z18+AA18+AB18+AC18+AD18+AE18+AF18</f>
        <v>1343926.0060000001</v>
      </c>
    </row>
    <row r="19" spans="1:34" ht="48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8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8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8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>
        <v>181458</v>
      </c>
      <c r="P24" s="11">
        <v>181458</v>
      </c>
      <c r="Q24" s="11">
        <v>6375</v>
      </c>
      <c r="R24" s="11">
        <v>6375</v>
      </c>
      <c r="S24" s="11">
        <v>6375</v>
      </c>
      <c r="T24" s="11">
        <v>6375</v>
      </c>
      <c r="U24" s="11">
        <v>6375</v>
      </c>
      <c r="V24" s="11">
        <v>6375</v>
      </c>
      <c r="W24" s="11">
        <v>6375</v>
      </c>
      <c r="X24" s="11">
        <v>6375</v>
      </c>
      <c r="Y24" s="11">
        <v>6375</v>
      </c>
      <c r="Z24" s="11">
        <v>6375</v>
      </c>
      <c r="AA24" s="11">
        <v>6375</v>
      </c>
      <c r="AB24" s="11">
        <v>6375</v>
      </c>
      <c r="AC24" s="11">
        <v>6375</v>
      </c>
      <c r="AD24" s="11">
        <v>6375</v>
      </c>
      <c r="AE24" s="11">
        <v>6375</v>
      </c>
      <c r="AF24" s="11">
        <v>6375</v>
      </c>
      <c r="AG24" s="96" t="s">
        <v>52</v>
      </c>
      <c r="AH24" s="97"/>
    </row>
    <row r="25" spans="1:34" ht="48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>
        <v>750</v>
      </c>
      <c r="X25" s="12">
        <v>750</v>
      </c>
      <c r="Y25" s="11">
        <v>750</v>
      </c>
      <c r="Z25" s="12">
        <v>750</v>
      </c>
      <c r="AA25" s="11">
        <v>750</v>
      </c>
      <c r="AB25" s="12">
        <v>750</v>
      </c>
      <c r="AC25" s="11">
        <v>750</v>
      </c>
      <c r="AD25" s="12">
        <v>750</v>
      </c>
      <c r="AE25" s="11">
        <v>750</v>
      </c>
      <c r="AF25" s="12">
        <v>750</v>
      </c>
      <c r="AG25" s="98"/>
      <c r="AH25" s="99"/>
    </row>
    <row r="26" spans="1:34" ht="48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48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317536.81392235612</v>
      </c>
      <c r="P27" s="7">
        <f t="shared" si="20"/>
        <v>317536.81392235612</v>
      </c>
      <c r="Q27" s="6">
        <f t="shared" si="20"/>
        <v>202443.70947843665</v>
      </c>
      <c r="R27" s="7">
        <f t="shared" si="20"/>
        <v>11155.734047300313</v>
      </c>
      <c r="S27" s="6">
        <f t="shared" si="20"/>
        <v>202443.70947843665</v>
      </c>
      <c r="T27" s="7">
        <f t="shared" si="20"/>
        <v>205763.14145470774</v>
      </c>
      <c r="U27" s="6">
        <f t="shared" si="20"/>
        <v>389888.28516681108</v>
      </c>
      <c r="V27" s="7">
        <f t="shared" si="20"/>
        <v>11155.734047300313</v>
      </c>
      <c r="W27" s="6">
        <f t="shared" si="20"/>
        <v>391200.72446649347</v>
      </c>
      <c r="X27" s="7">
        <f t="shared" si="20"/>
        <v>12468.173346982703</v>
      </c>
      <c r="Y27" s="6">
        <f t="shared" si="20"/>
        <v>202891.68875939489</v>
      </c>
      <c r="Z27" s="7">
        <f t="shared" si="20"/>
        <v>12468.173346982703</v>
      </c>
      <c r="AA27" s="6">
        <f t="shared" si="20"/>
        <v>12468.173346982703</v>
      </c>
      <c r="AB27" s="7">
        <f t="shared" si="20"/>
        <v>12468.173346982703</v>
      </c>
      <c r="AC27" s="6">
        <f t="shared" si="20"/>
        <v>12468.173346982703</v>
      </c>
      <c r="AD27" s="7">
        <f t="shared" si="20"/>
        <v>12468.173346982703</v>
      </c>
      <c r="AE27" s="6">
        <f t="shared" si="20"/>
        <v>12468.173346982703</v>
      </c>
      <c r="AF27" s="7">
        <f>AF18/AF23</f>
        <v>12468.173346982703</v>
      </c>
      <c r="AG27" s="6"/>
      <c r="AH27" s="7">
        <f>I27+J27+K27+L27+M27+N27+O27+P27+Q27+R27+S27+T27+U27+V27+W27+X27+Y27+Z27+AA27+AB27+AC27+AD27+AE27+AF27</f>
        <v>2351761.7415194563</v>
      </c>
    </row>
    <row r="28" spans="1:34" ht="48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0.24501297370552169</v>
      </c>
      <c r="P28" s="40">
        <f t="shared" si="21"/>
        <v>0.24501297370552169</v>
      </c>
      <c r="Q28" s="64">
        <f t="shared" si="21"/>
        <v>0.15620656595558383</v>
      </c>
      <c r="R28" s="40">
        <f t="shared" si="21"/>
        <v>8.6078194809416E-3</v>
      </c>
      <c r="S28" s="64">
        <f t="shared" si="21"/>
        <v>0.15620656595558383</v>
      </c>
      <c r="T28" s="40">
        <f t="shared" si="21"/>
        <v>0.15876785606073129</v>
      </c>
      <c r="U28" s="64">
        <f t="shared" si="21"/>
        <v>0.30083972620895916</v>
      </c>
      <c r="V28" s="40">
        <f t="shared" si="21"/>
        <v>8.6078194809416E-3</v>
      </c>
      <c r="W28" s="64">
        <f t="shared" si="21"/>
        <v>0.30185241085377584</v>
      </c>
      <c r="X28" s="40">
        <f t="shared" si="21"/>
        <v>9.6205041257582582E-3</v>
      </c>
      <c r="Y28" s="64">
        <f t="shared" si="21"/>
        <v>0.15655222898101459</v>
      </c>
      <c r="Z28" s="40">
        <f t="shared" si="21"/>
        <v>9.6205041257582582E-3</v>
      </c>
      <c r="AA28" s="64">
        <f t="shared" si="21"/>
        <v>9.6205041257582582E-3</v>
      </c>
      <c r="AB28" s="40">
        <f t="shared" si="21"/>
        <v>9.6205041257582582E-3</v>
      </c>
      <c r="AC28" s="64">
        <f t="shared" si="21"/>
        <v>9.6205041257582582E-3</v>
      </c>
      <c r="AD28" s="40">
        <f t="shared" si="21"/>
        <v>9.6205041257582582E-3</v>
      </c>
      <c r="AE28" s="64">
        <f t="shared" si="21"/>
        <v>9.6205041257582582E-3</v>
      </c>
      <c r="AF28" s="40">
        <f t="shared" si="21"/>
        <v>9.6205041257582582E-3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E19B-1FE0-4E70-AD9E-E3E5CF929DED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.28515625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4.7109375" style="1" bestFit="1" customWidth="1"/>
    <col min="21" max="21" width="12" style="1" bestFit="1" customWidth="1"/>
    <col min="22" max="22" width="11.140625" style="1" bestFit="1" customWidth="1"/>
    <col min="23" max="23" width="12" style="1" bestFit="1" customWidth="1"/>
    <col min="24" max="24" width="11.140625" style="1" bestFit="1" customWidth="1"/>
    <col min="25" max="25" width="11.5703125" style="1" bestFit="1" customWidth="1"/>
    <col min="26" max="32" width="11.140625" style="1" bestFit="1" customWidth="1"/>
    <col min="33" max="33" width="11.28515625" style="3" customWidth="1"/>
    <col min="34" max="34" width="17.5703125" style="3" customWidth="1"/>
    <col min="35" max="16384" width="9.140625" style="1"/>
  </cols>
  <sheetData>
    <row r="1" spans="1:34" ht="23.25" customHeight="1" x14ac:dyDescent="0.35">
      <c r="A1" s="77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0.31</v>
      </c>
      <c r="G8" s="21">
        <f t="shared" ref="G8:G16" si="3">E8*F8</f>
        <v>0.29540895061728395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382.85</v>
      </c>
      <c r="R8" s="10"/>
      <c r="S8" s="8">
        <f>G8*15*86.4</f>
        <v>382.85</v>
      </c>
      <c r="T8" s="10"/>
      <c r="U8" s="8">
        <f>G8*15*86.4</f>
        <v>382.85</v>
      </c>
      <c r="V8" s="10"/>
      <c r="W8" s="8">
        <f>G8*15*86.4</f>
        <v>382.85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1.24</v>
      </c>
      <c r="AH8" s="56">
        <f>I8+J8+K8+L8+M8+N8+O8+P8+Q8+R8+S8+T8+U8+V8+W8+X8+Y8+Z8+AA8+AB8+AC8+AD8+AE8+AF8</f>
        <v>1531.4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0.34</v>
      </c>
      <c r="G11" s="21">
        <f t="shared" si="3"/>
        <v>0.37016975308641981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511.72266666666678</v>
      </c>
      <c r="U11" s="8">
        <f>G11*15*86.4</f>
        <v>479.74000000000012</v>
      </c>
      <c r="V11" s="10"/>
      <c r="W11" s="8">
        <f>G11*15*86.4</f>
        <v>479.74000000000012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1.02</v>
      </c>
      <c r="AH11" s="56">
        <f t="shared" si="6"/>
        <v>1471.202666666667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8.23</v>
      </c>
      <c r="G12" s="21">
        <f t="shared" si="3"/>
        <v>7.8426311728395062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10164.050000000001</v>
      </c>
      <c r="R12" s="10"/>
      <c r="S12" s="8">
        <f>G12*15*86.4</f>
        <v>10164.050000000001</v>
      </c>
      <c r="T12" s="10"/>
      <c r="U12" s="8">
        <f>G12*15*86.4</f>
        <v>10164.050000000001</v>
      </c>
      <c r="V12" s="10"/>
      <c r="W12" s="8">
        <f>G12*15*86.4</f>
        <v>10164.050000000001</v>
      </c>
      <c r="X12" s="10"/>
      <c r="Y12" s="8">
        <f>G12*15*86.4</f>
        <v>10164.050000000001</v>
      </c>
      <c r="Z12" s="12"/>
      <c r="AA12" s="11"/>
      <c r="AB12" s="12"/>
      <c r="AC12" s="4"/>
      <c r="AD12" s="5"/>
      <c r="AE12" s="4"/>
      <c r="AF12" s="5"/>
      <c r="AG12" s="19">
        <f t="shared" si="5"/>
        <v>41.150000000000006</v>
      </c>
      <c r="AH12" s="56">
        <f t="shared" si="6"/>
        <v>50820.250000000007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2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10546.900000000001</v>
      </c>
      <c r="R18" s="59">
        <f t="shared" si="7"/>
        <v>0</v>
      </c>
      <c r="S18" s="59">
        <f t="shared" si="7"/>
        <v>10546.900000000001</v>
      </c>
      <c r="T18" s="59">
        <f t="shared" si="7"/>
        <v>511.72266666666678</v>
      </c>
      <c r="U18" s="59">
        <f t="shared" si="7"/>
        <v>11026.640000000001</v>
      </c>
      <c r="V18" s="59">
        <f t="shared" si="7"/>
        <v>0</v>
      </c>
      <c r="W18" s="59">
        <f t="shared" si="7"/>
        <v>11026.640000000001</v>
      </c>
      <c r="X18" s="59">
        <f t="shared" si="7"/>
        <v>0</v>
      </c>
      <c r="Y18" s="59">
        <f t="shared" si="7"/>
        <v>10164.050000000001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43.410000000000004</v>
      </c>
      <c r="AH18" s="58">
        <f>I18+J18+K18+L18+M18+N18+O18+P18+Q18+R18+S18+T18+U18+V18+W18+X18+Y18+Z18+AA18+AB18+AC18+AD18+AE18+AF18</f>
        <v>53822.852666666673</v>
      </c>
    </row>
    <row r="19" spans="1:34" ht="27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27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7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7.2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47.2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9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40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18456.221399760267</v>
      </c>
      <c r="R27" s="7">
        <f t="shared" si="20"/>
        <v>0</v>
      </c>
      <c r="S27" s="6">
        <f t="shared" si="20"/>
        <v>18456.221399760267</v>
      </c>
      <c r="T27" s="7">
        <f t="shared" si="20"/>
        <v>895.47325102880689</v>
      </c>
      <c r="U27" s="6">
        <f t="shared" si="20"/>
        <v>19295.727572599772</v>
      </c>
      <c r="V27" s="7">
        <f t="shared" si="20"/>
        <v>0</v>
      </c>
      <c r="W27" s="6">
        <f t="shared" si="20"/>
        <v>19295.727572599772</v>
      </c>
      <c r="X27" s="7">
        <f t="shared" si="20"/>
        <v>0</v>
      </c>
      <c r="Y27" s="6">
        <f t="shared" si="20"/>
        <v>17786.26488524906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94185.636080997938</v>
      </c>
    </row>
    <row r="28" spans="1:34" ht="42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1.4240911573889094E-2</v>
      </c>
      <c r="R28" s="40">
        <f t="shared" si="21"/>
        <v>0</v>
      </c>
      <c r="S28" s="64">
        <f t="shared" si="21"/>
        <v>1.4240911573889094E-2</v>
      </c>
      <c r="T28" s="40">
        <f t="shared" si="21"/>
        <v>6.9095158258395588E-4</v>
      </c>
      <c r="U28" s="64">
        <f t="shared" si="21"/>
        <v>1.4888678682561551E-2</v>
      </c>
      <c r="V28" s="40">
        <f t="shared" si="21"/>
        <v>0</v>
      </c>
      <c r="W28" s="64">
        <f t="shared" si="21"/>
        <v>1.4888678682561551E-2</v>
      </c>
      <c r="X28" s="40">
        <f t="shared" si="21"/>
        <v>0</v>
      </c>
      <c r="Y28" s="64">
        <f t="shared" si="21"/>
        <v>1.3723969818865015E-2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CF5C-0BDC-4BB8-B7EA-D0BB86E26E55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1.140625" style="3" bestFit="1" customWidth="1"/>
    <col min="13" max="14" width="11.140625" style="1" bestFit="1" customWidth="1"/>
    <col min="15" max="16" width="12" style="1" bestFit="1" customWidth="1"/>
    <col min="17" max="17" width="13.7109375" style="1" bestFit="1" customWidth="1"/>
    <col min="18" max="18" width="11.28515625" style="1" bestFit="1" customWidth="1"/>
    <col min="19" max="19" width="13.7109375" style="1" bestFit="1" customWidth="1"/>
    <col min="20" max="20" width="14.7109375" style="1" bestFit="1" customWidth="1"/>
    <col min="21" max="21" width="13.7109375" style="1" bestFit="1" customWidth="1"/>
    <col min="22" max="22" width="11.28515625" style="1" bestFit="1" customWidth="1"/>
    <col min="23" max="23" width="13.7109375" style="1" bestFit="1" customWidth="1"/>
    <col min="24" max="24" width="11.28515625" style="1" bestFit="1" customWidth="1"/>
    <col min="25" max="25" width="13.28515625" style="1" bestFit="1" customWidth="1"/>
    <col min="26" max="32" width="11.28515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66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4</v>
      </c>
      <c r="G8" s="21">
        <f t="shared" ref="G8:G16" si="3">E8*F8</f>
        <v>3.8117283950617282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4940</v>
      </c>
      <c r="R8" s="10"/>
      <c r="S8" s="8">
        <f>G8*15*86.4</f>
        <v>4940</v>
      </c>
      <c r="T8" s="10"/>
      <c r="U8" s="8">
        <f>G8*15*86.4</f>
        <v>4940</v>
      </c>
      <c r="V8" s="10"/>
      <c r="W8" s="8">
        <f>G8*15*86.4</f>
        <v>4940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16</v>
      </c>
      <c r="AH8" s="56">
        <f>I8+J8+K8+L8+M8+N8+O8+P8+Q8+R8+S8+T8+U8+V8+W8+X8+Y8+Z8+AA8+AB8+AC8+AD8+AE8+AF8</f>
        <v>19760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23.66</v>
      </c>
      <c r="G11" s="21">
        <f t="shared" si="3"/>
        <v>25.759459876543211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35609.877333333337</v>
      </c>
      <c r="U11" s="8">
        <f>G11*15*86.4</f>
        <v>33384.26</v>
      </c>
      <c r="V11" s="10"/>
      <c r="W11" s="8">
        <f>G11*15*86.4</f>
        <v>33384.26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70.98</v>
      </c>
      <c r="AH11" s="56">
        <f t="shared" si="6"/>
        <v>102378.39733333336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63.18</v>
      </c>
      <c r="G12" s="21">
        <f t="shared" si="3"/>
        <v>60.206249999999997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78027.3</v>
      </c>
      <c r="R12" s="10"/>
      <c r="S12" s="8">
        <f>G12*15*86.4</f>
        <v>78027.3</v>
      </c>
      <c r="T12" s="10"/>
      <c r="U12" s="8">
        <f>G12*15*86.4</f>
        <v>78027.3</v>
      </c>
      <c r="V12" s="10"/>
      <c r="W12" s="8">
        <f>G12*15*86.4</f>
        <v>78027.3</v>
      </c>
      <c r="X12" s="10"/>
      <c r="Y12" s="8">
        <f>G12*15*86.4</f>
        <v>78027.3</v>
      </c>
      <c r="Z12" s="12"/>
      <c r="AA12" s="11"/>
      <c r="AB12" s="12"/>
      <c r="AC12" s="4"/>
      <c r="AD12" s="5"/>
      <c r="AE12" s="4"/>
      <c r="AF12" s="5"/>
      <c r="AG12" s="19">
        <f t="shared" si="5"/>
        <v>315.89999999999998</v>
      </c>
      <c r="AH12" s="56">
        <f t="shared" si="6"/>
        <v>390136.5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23.32</v>
      </c>
      <c r="G15" s="21">
        <f t="shared" si="3"/>
        <v>25.389290123456792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32904.520000000004</v>
      </c>
      <c r="R15" s="10"/>
      <c r="S15" s="8">
        <f>G15*15*86.4</f>
        <v>32904.520000000004</v>
      </c>
      <c r="T15" s="10"/>
      <c r="U15" s="8">
        <f>G15*15*86.4</f>
        <v>32904.520000000004</v>
      </c>
      <c r="V15" s="10"/>
      <c r="W15" s="8">
        <f>G15*15*86.4</f>
        <v>32904.520000000004</v>
      </c>
      <c r="X15" s="10"/>
      <c r="Y15" s="8">
        <f>G15*15*86.4</f>
        <v>32904.520000000004</v>
      </c>
      <c r="Z15" s="12"/>
      <c r="AA15" s="11"/>
      <c r="AB15" s="12"/>
      <c r="AC15" s="4"/>
      <c r="AD15" s="5"/>
      <c r="AE15" s="4"/>
      <c r="AF15" s="5"/>
      <c r="AG15" s="19">
        <f t="shared" si="5"/>
        <v>116.6</v>
      </c>
      <c r="AH15" s="56">
        <f t="shared" si="6"/>
        <v>164522.60000000003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12.5</v>
      </c>
      <c r="G16" s="44">
        <f t="shared" si="3"/>
        <v>13.609182098765432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17637.5</v>
      </c>
      <c r="V16" s="47"/>
      <c r="W16" s="49">
        <f>G16*15*86.4</f>
        <v>17637.5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25</v>
      </c>
      <c r="AH16" s="57">
        <f t="shared" si="6"/>
        <v>35275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4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1701</v>
      </c>
      <c r="J18" s="59">
        <f t="shared" ref="J18:AF18" si="7">J7+J8+J9+J10+J11+J12+J13+J14+J15+J16+J24+J25+J26</f>
        <v>1701</v>
      </c>
      <c r="K18" s="59">
        <f t="shared" si="7"/>
        <v>1701</v>
      </c>
      <c r="L18" s="59">
        <f t="shared" si="7"/>
        <v>1701</v>
      </c>
      <c r="M18" s="59">
        <f t="shared" si="7"/>
        <v>1701</v>
      </c>
      <c r="N18" s="59">
        <f t="shared" si="7"/>
        <v>1701</v>
      </c>
      <c r="O18" s="59">
        <f t="shared" si="7"/>
        <v>13717</v>
      </c>
      <c r="P18" s="59">
        <f t="shared" si="7"/>
        <v>13717</v>
      </c>
      <c r="Q18" s="59">
        <f t="shared" si="7"/>
        <v>117940.32</v>
      </c>
      <c r="R18" s="59">
        <f t="shared" si="7"/>
        <v>2068.5</v>
      </c>
      <c r="S18" s="59">
        <f t="shared" si="7"/>
        <v>125741.82</v>
      </c>
      <c r="T18" s="59">
        <f t="shared" si="7"/>
        <v>45479.877333333337</v>
      </c>
      <c r="U18" s="59">
        <f t="shared" si="7"/>
        <v>169276.08000000002</v>
      </c>
      <c r="V18" s="59">
        <f t="shared" si="7"/>
        <v>2382.5</v>
      </c>
      <c r="W18" s="59">
        <f t="shared" si="7"/>
        <v>169276.08000000002</v>
      </c>
      <c r="X18" s="59">
        <f t="shared" si="7"/>
        <v>2382.5</v>
      </c>
      <c r="Y18" s="59">
        <f t="shared" si="7"/>
        <v>113314.32</v>
      </c>
      <c r="Z18" s="59">
        <f t="shared" si="7"/>
        <v>2382.5</v>
      </c>
      <c r="AA18" s="59">
        <f t="shared" si="7"/>
        <v>4037.5</v>
      </c>
      <c r="AB18" s="59">
        <f t="shared" si="7"/>
        <v>4037.5</v>
      </c>
      <c r="AC18" s="59">
        <f t="shared" si="7"/>
        <v>2382.5</v>
      </c>
      <c r="AD18" s="59">
        <f t="shared" si="7"/>
        <v>2382.5</v>
      </c>
      <c r="AE18" s="59">
        <f t="shared" si="7"/>
        <v>2382.5</v>
      </c>
      <c r="AF18" s="59">
        <f t="shared" si="7"/>
        <v>2382.5</v>
      </c>
      <c r="AG18" s="59">
        <f>AG7+AG8+AG9+AG10+AG11+AG12+AG13+AG14+AG15+AG16</f>
        <v>544.48</v>
      </c>
      <c r="AH18" s="58">
        <f>I18+J18+K18+L18+M18+N18+O18+P18+Q18+R18+S18+T18+U18+V18+W18+X18+Y18+Z18+AA18+AB18+AC18+AD18+AE18+AF18</f>
        <v>805489.49733333336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>
        <v>12016</v>
      </c>
      <c r="P24" s="11">
        <v>12016</v>
      </c>
      <c r="Q24" s="11">
        <v>367.5</v>
      </c>
      <c r="R24" s="11">
        <v>367.5</v>
      </c>
      <c r="S24" s="11">
        <v>8169</v>
      </c>
      <c r="T24" s="12">
        <v>8169</v>
      </c>
      <c r="U24" s="11">
        <v>681.5</v>
      </c>
      <c r="V24" s="11">
        <v>681.5</v>
      </c>
      <c r="W24" s="11">
        <v>681.5</v>
      </c>
      <c r="X24" s="11">
        <v>681.5</v>
      </c>
      <c r="Y24" s="11">
        <v>681.5</v>
      </c>
      <c r="Z24" s="11">
        <v>681.5</v>
      </c>
      <c r="AA24" s="11">
        <v>2336.5</v>
      </c>
      <c r="AB24" s="11">
        <v>2336.5</v>
      </c>
      <c r="AC24" s="11">
        <v>681.5</v>
      </c>
      <c r="AD24" s="11">
        <v>681.5</v>
      </c>
      <c r="AE24" s="11">
        <v>681.5</v>
      </c>
      <c r="AF24" s="11">
        <v>681.5</v>
      </c>
      <c r="AG24" s="96" t="s">
        <v>52</v>
      </c>
      <c r="AH24" s="97"/>
    </row>
    <row r="25" spans="1:34" ht="34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1701</v>
      </c>
      <c r="J25" s="12">
        <v>1701</v>
      </c>
      <c r="K25" s="11">
        <v>1701</v>
      </c>
      <c r="L25" s="12">
        <v>1701</v>
      </c>
      <c r="M25" s="11">
        <v>1701</v>
      </c>
      <c r="N25" s="12">
        <v>1701</v>
      </c>
      <c r="O25" s="11">
        <v>1701</v>
      </c>
      <c r="P25" s="12">
        <v>1701</v>
      </c>
      <c r="Q25" s="11">
        <v>1701</v>
      </c>
      <c r="R25" s="12">
        <v>1701</v>
      </c>
      <c r="S25" s="11">
        <v>1701</v>
      </c>
      <c r="T25" s="12">
        <v>1701</v>
      </c>
      <c r="U25" s="11">
        <v>1701</v>
      </c>
      <c r="V25" s="12">
        <v>1701</v>
      </c>
      <c r="W25" s="11">
        <v>1701</v>
      </c>
      <c r="X25" s="12">
        <v>1701</v>
      </c>
      <c r="Y25" s="11">
        <v>1701</v>
      </c>
      <c r="Z25" s="12">
        <v>1701</v>
      </c>
      <c r="AA25" s="11">
        <v>1701</v>
      </c>
      <c r="AB25" s="12">
        <v>1701</v>
      </c>
      <c r="AC25" s="11">
        <v>1701</v>
      </c>
      <c r="AD25" s="12">
        <v>1701</v>
      </c>
      <c r="AE25" s="11">
        <v>1701</v>
      </c>
      <c r="AF25" s="12">
        <v>1701</v>
      </c>
      <c r="AG25" s="98"/>
      <c r="AH25" s="99"/>
    </row>
    <row r="26" spans="1:34" ht="34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2976.6123316796602</v>
      </c>
      <c r="J27" s="7">
        <f>J18/J23</f>
        <v>2976.6123316796602</v>
      </c>
      <c r="K27" s="6">
        <f t="shared" ref="K27:AE27" si="20">K18/K23</f>
        <v>2976.6123316796602</v>
      </c>
      <c r="L27" s="7">
        <f t="shared" si="20"/>
        <v>2976.6123316796602</v>
      </c>
      <c r="M27" s="6">
        <f t="shared" si="20"/>
        <v>2976.6123316796602</v>
      </c>
      <c r="N27" s="7">
        <f t="shared" si="20"/>
        <v>2976.6123316796602</v>
      </c>
      <c r="O27" s="6">
        <f>O18/O23</f>
        <v>24003.639831657787</v>
      </c>
      <c r="P27" s="7">
        <f t="shared" si="20"/>
        <v>24003.639831657787</v>
      </c>
      <c r="Q27" s="6">
        <f t="shared" si="20"/>
        <v>206386.01464682262</v>
      </c>
      <c r="R27" s="7">
        <f t="shared" si="20"/>
        <v>3619.7075885240311</v>
      </c>
      <c r="S27" s="6">
        <f t="shared" si="20"/>
        <v>220038.00824211884</v>
      </c>
      <c r="T27" s="7">
        <f t="shared" si="20"/>
        <v>79586.104476001332</v>
      </c>
      <c r="U27" s="6">
        <f t="shared" si="20"/>
        <v>296219.43985090696</v>
      </c>
      <c r="V27" s="7">
        <f t="shared" si="20"/>
        <v>4169.1821753243921</v>
      </c>
      <c r="W27" s="6">
        <f t="shared" si="20"/>
        <v>296219.43985090696</v>
      </c>
      <c r="X27" s="7">
        <f t="shared" si="20"/>
        <v>4169.1821753243921</v>
      </c>
      <c r="Y27" s="6">
        <f t="shared" si="20"/>
        <v>198290.88904638164</v>
      </c>
      <c r="Z27" s="7">
        <f t="shared" si="20"/>
        <v>4169.1821753243921</v>
      </c>
      <c r="AA27" s="6">
        <f t="shared" si="20"/>
        <v>7065.2982299568657</v>
      </c>
      <c r="AB27" s="7">
        <f t="shared" si="20"/>
        <v>7065.2982299568657</v>
      </c>
      <c r="AC27" s="6">
        <f t="shared" si="20"/>
        <v>4169.1821753243921</v>
      </c>
      <c r="AD27" s="7">
        <f t="shared" si="20"/>
        <v>4169.1821753243921</v>
      </c>
      <c r="AE27" s="6">
        <f t="shared" si="20"/>
        <v>4169.1821753243921</v>
      </c>
      <c r="AF27" s="7">
        <f>AF18/AF23</f>
        <v>4169.1821753243921</v>
      </c>
      <c r="AG27" s="6"/>
      <c r="AH27" s="7">
        <f>I27+J27+K27+L27+M27+N27+O27+P27+Q27+R27+S27+T27+U27+V27+W27+X27+Y27+Z27+AA27+AB27+AC27+AD27+AE27+AF27</f>
        <v>1409541.4290422397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2.2967687744441822E-3</v>
      </c>
      <c r="J28" s="40">
        <f>J27/(15*86400)</f>
        <v>2.2967687744441822E-3</v>
      </c>
      <c r="K28" s="64">
        <f t="shared" ref="K28:AF28" si="21">K27/(15*86400)</f>
        <v>2.2967687744441822E-3</v>
      </c>
      <c r="L28" s="40">
        <f t="shared" si="21"/>
        <v>2.2967687744441822E-3</v>
      </c>
      <c r="M28" s="64">
        <f t="shared" si="21"/>
        <v>2.2967687744441822E-3</v>
      </c>
      <c r="N28" s="40">
        <f t="shared" si="21"/>
        <v>2.2967687744441822E-3</v>
      </c>
      <c r="O28" s="64">
        <f t="shared" si="21"/>
        <v>1.8521327030600145E-2</v>
      </c>
      <c r="P28" s="40">
        <f t="shared" si="21"/>
        <v>1.8521327030600145E-2</v>
      </c>
      <c r="Q28" s="64">
        <f t="shared" si="21"/>
        <v>0.15924846809168411</v>
      </c>
      <c r="R28" s="40">
        <f t="shared" si="21"/>
        <v>2.7929842504043449E-3</v>
      </c>
      <c r="S28" s="64">
        <f t="shared" si="21"/>
        <v>0.16978241376706701</v>
      </c>
      <c r="T28" s="40">
        <f t="shared" si="21"/>
        <v>6.140903123148251E-2</v>
      </c>
      <c r="U28" s="64">
        <f t="shared" si="21"/>
        <v>0.22856438260100845</v>
      </c>
      <c r="V28" s="40">
        <f t="shared" si="21"/>
        <v>3.2169615550342533E-3</v>
      </c>
      <c r="W28" s="64">
        <f t="shared" si="21"/>
        <v>0.22856438260100845</v>
      </c>
      <c r="X28" s="40">
        <f t="shared" si="21"/>
        <v>3.2169615550342533E-3</v>
      </c>
      <c r="Y28" s="64">
        <f t="shared" si="21"/>
        <v>0.15300222920245496</v>
      </c>
      <c r="Z28" s="40">
        <f t="shared" si="21"/>
        <v>3.2169615550342533E-3</v>
      </c>
      <c r="AA28" s="64">
        <f t="shared" si="21"/>
        <v>5.4516190045963472E-3</v>
      </c>
      <c r="AB28" s="40">
        <f t="shared" si="21"/>
        <v>5.4516190045963472E-3</v>
      </c>
      <c r="AC28" s="64">
        <f t="shared" si="21"/>
        <v>3.2169615550342533E-3</v>
      </c>
      <c r="AD28" s="40">
        <f t="shared" si="21"/>
        <v>3.2169615550342533E-3</v>
      </c>
      <c r="AE28" s="64">
        <f t="shared" si="21"/>
        <v>3.2169615550342533E-3</v>
      </c>
      <c r="AF28" s="40">
        <f t="shared" si="21"/>
        <v>3.2169615550342533E-3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D5F-603B-4CBC-BEB7-7A9C0C91781C}">
  <sheetPr>
    <tabColor rgb="FF00B050"/>
    <pageSetUpPr fitToPage="1"/>
  </sheetPr>
  <dimension ref="A1:AH34"/>
  <sheetViews>
    <sheetView zoomScale="55" zoomScaleNormal="55" zoomScaleSheetLayoutView="5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0" width="16.5703125" style="3" bestFit="1" customWidth="1"/>
    <col min="11" max="12" width="15.42578125" style="3" bestFit="1" customWidth="1"/>
    <col min="13" max="16" width="16.28515625" style="1" bestFit="1" customWidth="1"/>
    <col min="17" max="20" width="15.85546875" style="1" customWidth="1"/>
    <col min="21" max="24" width="16.5703125" style="1" bestFit="1" customWidth="1"/>
    <col min="25" max="32" width="15.8554687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77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42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1.2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9.76</v>
      </c>
      <c r="G8" s="21">
        <f t="shared" ref="G8:G16" si="3">E8*F8</f>
        <v>9.3006172839506167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12053.599999999999</v>
      </c>
      <c r="R8" s="10"/>
      <c r="S8" s="8">
        <f>G8*15*86.4</f>
        <v>12053.599999999999</v>
      </c>
      <c r="T8" s="10"/>
      <c r="U8" s="8">
        <f>G8*15*86.4</f>
        <v>12053.599999999999</v>
      </c>
      <c r="V8" s="10"/>
      <c r="W8" s="8">
        <f>G8*15*86.4</f>
        <v>12053.599999999999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39.04</v>
      </c>
      <c r="AH8" s="56">
        <f>I8+J8+K8+L8+M8+N8+O8+P8+Q8+R8+S8+T8+U8+V8+W8+X8+Y8+Z8+AA8+AB8+AC8+AD8+AE8+AF8</f>
        <v>48214.399999999994</v>
      </c>
    </row>
    <row r="9" spans="1:34" ht="41.2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1.2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1.2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16.88</v>
      </c>
      <c r="G11" s="21">
        <f t="shared" si="3"/>
        <v>18.377839506172837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25405.525333333331</v>
      </c>
      <c r="U11" s="8">
        <f>G11*15*86.4</f>
        <v>23817.679999999997</v>
      </c>
      <c r="V11" s="10"/>
      <c r="W11" s="8">
        <f>G11*15*86.4</f>
        <v>23817.679999999997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50.64</v>
      </c>
      <c r="AH11" s="56">
        <f t="shared" si="6"/>
        <v>73040.885333333325</v>
      </c>
    </row>
    <row r="12" spans="1:34" ht="41.2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4.8499999999999996</v>
      </c>
      <c r="G12" s="21">
        <f t="shared" si="3"/>
        <v>4.6217206790123448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5989.75</v>
      </c>
      <c r="R12" s="10"/>
      <c r="S12" s="8">
        <f>G12*15*86.4</f>
        <v>5989.75</v>
      </c>
      <c r="T12" s="10"/>
      <c r="U12" s="8">
        <f>G12*15*86.4</f>
        <v>5989.75</v>
      </c>
      <c r="V12" s="10"/>
      <c r="W12" s="8">
        <f>G12*15*86.4</f>
        <v>5989.75</v>
      </c>
      <c r="X12" s="10"/>
      <c r="Y12" s="8">
        <f>G12*15*86.4</f>
        <v>5989.75</v>
      </c>
      <c r="Z12" s="12"/>
      <c r="AA12" s="11"/>
      <c r="AB12" s="12"/>
      <c r="AC12" s="4"/>
      <c r="AD12" s="5"/>
      <c r="AE12" s="4"/>
      <c r="AF12" s="5"/>
      <c r="AG12" s="19">
        <f t="shared" si="5"/>
        <v>24.25</v>
      </c>
      <c r="AH12" s="56">
        <f t="shared" si="6"/>
        <v>29948.75</v>
      </c>
    </row>
    <row r="13" spans="1:34" ht="41.2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1.2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1.2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1.2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1.25</v>
      </c>
      <c r="G16" s="44">
        <f t="shared" si="3"/>
        <v>1.3609182098765431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1763.7499999999998</v>
      </c>
      <c r="V16" s="47"/>
      <c r="W16" s="49">
        <f>G16*15*86.4</f>
        <v>1763.7499999999998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2.5</v>
      </c>
      <c r="AH16" s="57">
        <f t="shared" si="6"/>
        <v>3527.4999999999995</v>
      </c>
    </row>
    <row r="17" spans="1:34" ht="41.2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3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2946240</v>
      </c>
      <c r="J18" s="59">
        <f t="shared" ref="J18:AF18" si="7">J7+J8+J9+J10+J11+J12+J13+J14+J15+J16+J24+J25+J26</f>
        <v>2946240</v>
      </c>
      <c r="K18" s="59">
        <f t="shared" si="7"/>
        <v>2661120</v>
      </c>
      <c r="L18" s="59">
        <f t="shared" si="7"/>
        <v>2661120</v>
      </c>
      <c r="M18" s="59">
        <f t="shared" si="7"/>
        <v>2678400</v>
      </c>
      <c r="N18" s="59">
        <f t="shared" si="7"/>
        <v>2678400</v>
      </c>
      <c r="O18" s="59">
        <f t="shared" si="7"/>
        <v>2592000</v>
      </c>
      <c r="P18" s="59">
        <f t="shared" si="7"/>
        <v>2592000</v>
      </c>
      <c r="Q18" s="59">
        <f t="shared" si="7"/>
        <v>2696443.35</v>
      </c>
      <c r="R18" s="59">
        <f t="shared" si="7"/>
        <v>2678400</v>
      </c>
      <c r="S18" s="59">
        <f t="shared" si="7"/>
        <v>2610043.35</v>
      </c>
      <c r="T18" s="59">
        <f t="shared" si="7"/>
        <v>2617405.5253333333</v>
      </c>
      <c r="U18" s="59">
        <f t="shared" si="7"/>
        <v>2989864.78</v>
      </c>
      <c r="V18" s="59">
        <f t="shared" si="7"/>
        <v>2946240</v>
      </c>
      <c r="W18" s="59">
        <f t="shared" si="7"/>
        <v>2989864.78</v>
      </c>
      <c r="X18" s="59">
        <f t="shared" si="7"/>
        <v>2946240</v>
      </c>
      <c r="Y18" s="59">
        <f t="shared" si="7"/>
        <v>2857189.75</v>
      </c>
      <c r="Z18" s="59">
        <f t="shared" si="7"/>
        <v>2851200</v>
      </c>
      <c r="AA18" s="59">
        <f t="shared" si="7"/>
        <v>2678400</v>
      </c>
      <c r="AB18" s="59">
        <f t="shared" si="7"/>
        <v>2678400</v>
      </c>
      <c r="AC18" s="59">
        <f t="shared" si="7"/>
        <v>2592000</v>
      </c>
      <c r="AD18" s="59">
        <f t="shared" si="7"/>
        <v>2592000</v>
      </c>
      <c r="AE18" s="59">
        <f t="shared" si="7"/>
        <v>2678400</v>
      </c>
      <c r="AF18" s="59">
        <f t="shared" si="7"/>
        <v>2678400</v>
      </c>
      <c r="AG18" s="59">
        <f>AG7+AG8+AG9+AG10+AG11+AG12+AG13+AG14+AG15+AG16</f>
        <v>116.43</v>
      </c>
      <c r="AH18" s="58">
        <f>I18+J18+K18+L18+M18+N18+O18+P18+Q18+R18+S18+T18+U18+V18+W18+X18+Y18+Z18+AA18+AB18+AC18+AD18+AE18+AF18</f>
        <v>65836011.535333335</v>
      </c>
    </row>
    <row r="19" spans="1:34" ht="43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3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3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3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3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43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43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69">
        <v>2946240</v>
      </c>
      <c r="J26" s="69">
        <v>2946240</v>
      </c>
      <c r="K26" s="69">
        <v>2661120</v>
      </c>
      <c r="L26" s="69">
        <v>2661120</v>
      </c>
      <c r="M26" s="69">
        <v>2678400</v>
      </c>
      <c r="N26" s="69">
        <v>2678400</v>
      </c>
      <c r="O26" s="69">
        <v>2592000</v>
      </c>
      <c r="P26" s="69">
        <v>2592000</v>
      </c>
      <c r="Q26" s="69">
        <v>2678400</v>
      </c>
      <c r="R26" s="69">
        <v>2678400</v>
      </c>
      <c r="S26" s="69">
        <v>2592000</v>
      </c>
      <c r="T26" s="69">
        <v>2592000</v>
      </c>
      <c r="U26" s="69">
        <v>2946240</v>
      </c>
      <c r="V26" s="69">
        <v>2946240</v>
      </c>
      <c r="W26" s="69">
        <v>2946240</v>
      </c>
      <c r="X26" s="69">
        <v>2946240</v>
      </c>
      <c r="Y26" s="69">
        <v>2851200</v>
      </c>
      <c r="Z26" s="69">
        <v>2851200</v>
      </c>
      <c r="AA26" s="69">
        <v>2678400</v>
      </c>
      <c r="AB26" s="69">
        <v>2678400</v>
      </c>
      <c r="AC26" s="69">
        <v>2592000</v>
      </c>
      <c r="AD26" s="69">
        <v>2592000</v>
      </c>
      <c r="AE26" s="69">
        <v>2678400</v>
      </c>
      <c r="AF26" s="69">
        <v>2678400</v>
      </c>
      <c r="AG26" s="100"/>
      <c r="AH26" s="101"/>
    </row>
    <row r="27" spans="1:34" ht="43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5155681.5497283256</v>
      </c>
      <c r="J27" s="7">
        <f>J18/J23</f>
        <v>5155681.5497283256</v>
      </c>
      <c r="K27" s="6">
        <f t="shared" ref="K27:AE27" si="20">K18/K23</f>
        <v>4656744.6255610688</v>
      </c>
      <c r="L27" s="7">
        <f t="shared" si="20"/>
        <v>4656744.6255610688</v>
      </c>
      <c r="M27" s="6">
        <f t="shared" si="20"/>
        <v>4686983.227025751</v>
      </c>
      <c r="N27" s="7">
        <f t="shared" si="20"/>
        <v>4686983.227025751</v>
      </c>
      <c r="O27" s="6">
        <f>O18/O23</f>
        <v>4535790.2197023397</v>
      </c>
      <c r="P27" s="7">
        <f t="shared" si="20"/>
        <v>4535790.2197023397</v>
      </c>
      <c r="Q27" s="6">
        <f t="shared" si="20"/>
        <v>4718557.6292096497</v>
      </c>
      <c r="R27" s="7">
        <f t="shared" si="20"/>
        <v>4686983.227025751</v>
      </c>
      <c r="S27" s="6">
        <f t="shared" si="20"/>
        <v>4567364.6218862385</v>
      </c>
      <c r="T27" s="7">
        <f t="shared" si="20"/>
        <v>4580247.8328710636</v>
      </c>
      <c r="U27" s="6">
        <f t="shared" si="20"/>
        <v>5232021.3840109902</v>
      </c>
      <c r="V27" s="7">
        <f t="shared" si="20"/>
        <v>5155681.5497283256</v>
      </c>
      <c r="W27" s="6">
        <f t="shared" si="20"/>
        <v>5232021.3840109902</v>
      </c>
      <c r="X27" s="7">
        <f t="shared" si="20"/>
        <v>5155681.5497283256</v>
      </c>
      <c r="Y27" s="6">
        <f t="shared" si="20"/>
        <v>4999850.8193996036</v>
      </c>
      <c r="Z27" s="7">
        <f t="shared" si="20"/>
        <v>4989369.2416725736</v>
      </c>
      <c r="AA27" s="6">
        <f t="shared" si="20"/>
        <v>4686983.227025751</v>
      </c>
      <c r="AB27" s="7">
        <f t="shared" si="20"/>
        <v>4686983.227025751</v>
      </c>
      <c r="AC27" s="6">
        <f t="shared" si="20"/>
        <v>4535790.2197023397</v>
      </c>
      <c r="AD27" s="7">
        <f t="shared" si="20"/>
        <v>4535790.2197023397</v>
      </c>
      <c r="AE27" s="6">
        <f t="shared" si="20"/>
        <v>4686983.227025751</v>
      </c>
      <c r="AF27" s="7">
        <f>AF18/AF23</f>
        <v>4686983.227025751</v>
      </c>
      <c r="AG27" s="6"/>
      <c r="AH27" s="7">
        <f>I27+J27+K27+L27+M27+N27+O27+P27+Q27+R27+S27+T27+U27+V27+W27+X27+Y27+Z27+AA27+AB27+AC27+AD27+AE27+AF27</f>
        <v>115207691.83108614</v>
      </c>
    </row>
    <row r="28" spans="1:34" ht="43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3.978149343926177</v>
      </c>
      <c r="J28" s="40">
        <f>J27/(15*86400)</f>
        <v>3.978149343926177</v>
      </c>
      <c r="K28" s="64">
        <f t="shared" ref="K28:AF28" si="21">K27/(15*86400)</f>
        <v>3.5931671493526767</v>
      </c>
      <c r="L28" s="40">
        <f t="shared" si="21"/>
        <v>3.5931671493526767</v>
      </c>
      <c r="M28" s="64">
        <f t="shared" si="21"/>
        <v>3.6164994035692524</v>
      </c>
      <c r="N28" s="40">
        <f t="shared" si="21"/>
        <v>3.6164994035692524</v>
      </c>
      <c r="O28" s="64">
        <f t="shared" si="21"/>
        <v>3.4998381324863734</v>
      </c>
      <c r="P28" s="40">
        <f t="shared" si="21"/>
        <v>3.4998381324863734</v>
      </c>
      <c r="Q28" s="64">
        <f t="shared" si="21"/>
        <v>3.6408623682173222</v>
      </c>
      <c r="R28" s="40">
        <f t="shared" si="21"/>
        <v>3.6164994035692524</v>
      </c>
      <c r="S28" s="64">
        <f t="shared" si="21"/>
        <v>3.5242010971344433</v>
      </c>
      <c r="T28" s="40">
        <f t="shared" si="21"/>
        <v>3.5341418463511292</v>
      </c>
      <c r="U28" s="64">
        <f t="shared" si="21"/>
        <v>4.0370535370455167</v>
      </c>
      <c r="V28" s="40">
        <f t="shared" si="21"/>
        <v>3.978149343926177</v>
      </c>
      <c r="W28" s="64">
        <f t="shared" si="21"/>
        <v>4.0370535370455167</v>
      </c>
      <c r="X28" s="40">
        <f t="shared" si="21"/>
        <v>3.978149343926177</v>
      </c>
      <c r="Y28" s="64">
        <f t="shared" si="21"/>
        <v>3.8579095828700645</v>
      </c>
      <c r="Z28" s="40">
        <f t="shared" si="21"/>
        <v>3.8498219457350107</v>
      </c>
      <c r="AA28" s="64">
        <f t="shared" si="21"/>
        <v>3.6164994035692524</v>
      </c>
      <c r="AB28" s="40">
        <f t="shared" si="21"/>
        <v>3.6164994035692524</v>
      </c>
      <c r="AC28" s="64">
        <f t="shared" si="21"/>
        <v>3.4998381324863734</v>
      </c>
      <c r="AD28" s="40">
        <f t="shared" si="21"/>
        <v>3.4998381324863734</v>
      </c>
      <c r="AE28" s="64">
        <f t="shared" si="21"/>
        <v>3.6164994035692524</v>
      </c>
      <c r="AF28" s="40">
        <f t="shared" si="21"/>
        <v>3.6164994035692524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0BC7-1AC1-4B4E-A297-F0F57DA9E8D7}">
  <sheetPr>
    <tabColor rgb="FF00B050"/>
    <pageSetUpPr fitToPage="1"/>
  </sheetPr>
  <dimension ref="A1:AH34"/>
  <sheetViews>
    <sheetView zoomScale="50" zoomScaleNormal="5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" style="1" customWidth="1"/>
    <col min="9" max="12" width="13" style="3" bestFit="1" customWidth="1"/>
    <col min="13" max="16" width="13" style="1" bestFit="1" customWidth="1"/>
    <col min="17" max="17" width="13.7109375" style="1" bestFit="1" customWidth="1"/>
    <col min="18" max="18" width="13" style="1" bestFit="1" customWidth="1"/>
    <col min="19" max="19" width="13.7109375" style="1" bestFit="1" customWidth="1"/>
    <col min="20" max="20" width="14.7109375" style="1" bestFit="1" customWidth="1"/>
    <col min="21" max="21" width="14.140625" style="1" bestFit="1" customWidth="1"/>
    <col min="22" max="22" width="13" style="1" bestFit="1" customWidth="1"/>
    <col min="23" max="23" width="14.7109375" style="1" bestFit="1" customWidth="1"/>
    <col min="24" max="24" width="13" style="1" bestFit="1" customWidth="1"/>
    <col min="25" max="25" width="14.7109375" style="1" bestFit="1" customWidth="1"/>
    <col min="26" max="32" width="13" style="1" bestFit="1" customWidth="1"/>
    <col min="33" max="33" width="10.5703125" style="3" bestFit="1" customWidth="1"/>
    <col min="34" max="34" width="15.85546875" style="3" bestFit="1" customWidth="1"/>
    <col min="35" max="16384" width="9.140625" style="1"/>
  </cols>
  <sheetData>
    <row r="1" spans="1:34" ht="23.25" customHeight="1" x14ac:dyDescent="0.35">
      <c r="A1" s="77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30</v>
      </c>
      <c r="G7" s="32">
        <f>E7*F7</f>
        <v>28.587962962962962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37050</v>
      </c>
      <c r="V7" s="34"/>
      <c r="W7" s="35">
        <f>G7*15*86.4</f>
        <v>37050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60</v>
      </c>
      <c r="AH7" s="55">
        <f>I7+J7+K7+L7+M7+N7+O7+P7+Q7+R7+S7+T7+U7+V7+W7+X7+Y7+Z7+AA7+AB7+AC7+AD7+AE7+AF7</f>
        <v>74100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4.5</v>
      </c>
      <c r="G8" s="21">
        <f t="shared" ref="G8:G16" si="3">E8*F8</f>
        <v>4.2881944444444446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5557.5000000000009</v>
      </c>
      <c r="R8" s="10"/>
      <c r="S8" s="8">
        <f>G8*15*86.4</f>
        <v>5557.5000000000009</v>
      </c>
      <c r="T8" s="10"/>
      <c r="U8" s="8">
        <f>G8*15*86.4</f>
        <v>5557.5000000000009</v>
      </c>
      <c r="V8" s="10"/>
      <c r="W8" s="8">
        <f>G8*15*86.4</f>
        <v>5557.5000000000009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18</v>
      </c>
      <c r="AH8" s="56">
        <f>I8+J8+K8+L8+M8+N8+O8+P8+Q8+R8+S8+T8+U8+V8+W8+X8+Y8+Z8+AA8+AB8+AC8+AD8+AE8+AF8</f>
        <v>22230.000000000004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16.27</v>
      </c>
      <c r="G11" s="21">
        <f t="shared" si="3"/>
        <v>17.713711419753086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24487.434666666668</v>
      </c>
      <c r="U11" s="8">
        <f>G11*15*86.4</f>
        <v>22956.969999999998</v>
      </c>
      <c r="V11" s="10"/>
      <c r="W11" s="8">
        <f>G11*15*86.4</f>
        <v>22956.969999999998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48.81</v>
      </c>
      <c r="AH11" s="56">
        <f t="shared" si="6"/>
        <v>70401.37466666667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194.81</v>
      </c>
      <c r="G12" s="21">
        <f t="shared" si="3"/>
        <v>185.64070216049382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240590.35</v>
      </c>
      <c r="R12" s="10"/>
      <c r="S12" s="8">
        <f>G12*15*86.4</f>
        <v>240590.35</v>
      </c>
      <c r="T12" s="10"/>
      <c r="U12" s="8">
        <f>G12*15*86.4</f>
        <v>240590.35</v>
      </c>
      <c r="V12" s="10"/>
      <c r="W12" s="8">
        <f>G12*15*86.4</f>
        <v>240590.35</v>
      </c>
      <c r="X12" s="10"/>
      <c r="Y12" s="8">
        <f>G12*15*86.4</f>
        <v>240590.35</v>
      </c>
      <c r="Z12" s="12"/>
      <c r="AA12" s="11"/>
      <c r="AB12" s="12"/>
      <c r="AC12" s="4"/>
      <c r="AD12" s="5"/>
      <c r="AE12" s="4"/>
      <c r="AF12" s="5"/>
      <c r="AG12" s="19">
        <f t="shared" si="5"/>
        <v>974.05</v>
      </c>
      <c r="AH12" s="56">
        <f t="shared" si="6"/>
        <v>1202951.75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4.5999999999999996</v>
      </c>
      <c r="G16" s="44">
        <f t="shared" si="3"/>
        <v>5.0081790123456784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6490.5999999999995</v>
      </c>
      <c r="V16" s="47"/>
      <c r="W16" s="49">
        <f>G16*15*86.4</f>
        <v>6490.5999999999995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9.1999999999999993</v>
      </c>
      <c r="AH16" s="57">
        <f t="shared" si="6"/>
        <v>12981.199999999999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8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25000</v>
      </c>
      <c r="J18" s="59">
        <f t="shared" ref="J18:AF18" si="7">J7+J8+J9+J10+J11+J12+J13+J14+J15+J16+J24+J25+J26</f>
        <v>25000</v>
      </c>
      <c r="K18" s="59">
        <f t="shared" si="7"/>
        <v>25000</v>
      </c>
      <c r="L18" s="59">
        <f t="shared" si="7"/>
        <v>25000</v>
      </c>
      <c r="M18" s="59">
        <f t="shared" si="7"/>
        <v>25000</v>
      </c>
      <c r="N18" s="59">
        <f t="shared" si="7"/>
        <v>25000</v>
      </c>
      <c r="O18" s="59">
        <f t="shared" si="7"/>
        <v>45000</v>
      </c>
      <c r="P18" s="59">
        <f t="shared" si="7"/>
        <v>45000</v>
      </c>
      <c r="Q18" s="59">
        <f t="shared" si="7"/>
        <v>291147.84999999998</v>
      </c>
      <c r="R18" s="59">
        <f t="shared" si="7"/>
        <v>45000</v>
      </c>
      <c r="S18" s="59">
        <f t="shared" si="7"/>
        <v>291147.84999999998</v>
      </c>
      <c r="T18" s="59">
        <f t="shared" si="7"/>
        <v>69487.434666666668</v>
      </c>
      <c r="U18" s="59">
        <f t="shared" si="7"/>
        <v>368319.42</v>
      </c>
      <c r="V18" s="59">
        <f t="shared" si="7"/>
        <v>55674</v>
      </c>
      <c r="W18" s="59">
        <f t="shared" si="7"/>
        <v>358020.42</v>
      </c>
      <c r="X18" s="59">
        <f t="shared" si="7"/>
        <v>45375</v>
      </c>
      <c r="Y18" s="59">
        <f t="shared" si="7"/>
        <v>285965.34999999998</v>
      </c>
      <c r="Z18" s="59">
        <f t="shared" si="7"/>
        <v>45375</v>
      </c>
      <c r="AA18" s="59">
        <f t="shared" si="7"/>
        <v>45375</v>
      </c>
      <c r="AB18" s="59">
        <f t="shared" si="7"/>
        <v>45375</v>
      </c>
      <c r="AC18" s="59">
        <f t="shared" si="7"/>
        <v>45375</v>
      </c>
      <c r="AD18" s="59">
        <f t="shared" si="7"/>
        <v>45375</v>
      </c>
      <c r="AE18" s="59">
        <f t="shared" si="7"/>
        <v>45000</v>
      </c>
      <c r="AF18" s="59">
        <f t="shared" si="7"/>
        <v>45000</v>
      </c>
      <c r="AG18" s="59">
        <f>AG7+AG8+AG9+AG10+AG11+AG12+AG13+AG14+AG15+AG16</f>
        <v>1110.06</v>
      </c>
      <c r="AH18" s="58">
        <f>I18+J18+K18+L18+M18+N18+O18+P18+Q18+R18+S18+T18+U18+V18+W18+X18+Y18+Z18+AA18+AB18+AC18+AD18+AE18+AF18</f>
        <v>2367012.3246666663</v>
      </c>
    </row>
    <row r="19" spans="1:34" ht="48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8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48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8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>
        <v>10674</v>
      </c>
      <c r="V24" s="11">
        <v>10674</v>
      </c>
      <c r="W24" s="11">
        <v>375</v>
      </c>
      <c r="X24" s="11">
        <v>375</v>
      </c>
      <c r="Y24" s="11">
        <v>375</v>
      </c>
      <c r="Z24" s="11">
        <v>375</v>
      </c>
      <c r="AA24" s="11">
        <v>375</v>
      </c>
      <c r="AB24" s="11">
        <v>375</v>
      </c>
      <c r="AC24" s="11">
        <v>375</v>
      </c>
      <c r="AD24" s="11">
        <v>375</v>
      </c>
      <c r="AE24" s="11"/>
      <c r="AF24" s="12"/>
      <c r="AG24" s="96" t="s">
        <v>52</v>
      </c>
      <c r="AH24" s="97"/>
    </row>
    <row r="25" spans="1:34" ht="48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25000</v>
      </c>
      <c r="J25" s="12">
        <v>25000</v>
      </c>
      <c r="K25" s="11">
        <v>25000</v>
      </c>
      <c r="L25" s="12">
        <v>25000</v>
      </c>
      <c r="M25" s="11">
        <v>25000</v>
      </c>
      <c r="N25" s="12">
        <v>25000</v>
      </c>
      <c r="O25" s="11">
        <v>45000</v>
      </c>
      <c r="P25" s="12">
        <v>45000</v>
      </c>
      <c r="Q25" s="11">
        <v>45000</v>
      </c>
      <c r="R25" s="12">
        <v>45000</v>
      </c>
      <c r="S25" s="11">
        <v>45000</v>
      </c>
      <c r="T25" s="12">
        <v>45000</v>
      </c>
      <c r="U25" s="11">
        <v>45000</v>
      </c>
      <c r="V25" s="12">
        <v>45000</v>
      </c>
      <c r="W25" s="11">
        <v>45000</v>
      </c>
      <c r="X25" s="12">
        <v>45000</v>
      </c>
      <c r="Y25" s="11">
        <v>45000</v>
      </c>
      <c r="Z25" s="12">
        <v>45000</v>
      </c>
      <c r="AA25" s="11">
        <v>45000</v>
      </c>
      <c r="AB25" s="12">
        <v>45000</v>
      </c>
      <c r="AC25" s="11">
        <v>45000</v>
      </c>
      <c r="AD25" s="12">
        <v>45000</v>
      </c>
      <c r="AE25" s="11">
        <v>45000</v>
      </c>
      <c r="AF25" s="12">
        <v>45000</v>
      </c>
      <c r="AG25" s="98"/>
      <c r="AH25" s="99"/>
    </row>
    <row r="26" spans="1:34" ht="48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48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43747.976656079663</v>
      </c>
      <c r="J27" s="7">
        <f>J18/J23</f>
        <v>43747.976656079663</v>
      </c>
      <c r="K27" s="6">
        <f t="shared" ref="K27:AE27" si="20">K18/K23</f>
        <v>43747.976656079663</v>
      </c>
      <c r="L27" s="7">
        <f t="shared" si="20"/>
        <v>43747.976656079663</v>
      </c>
      <c r="M27" s="6">
        <f t="shared" si="20"/>
        <v>43747.976656079663</v>
      </c>
      <c r="N27" s="7">
        <f t="shared" si="20"/>
        <v>43747.976656079663</v>
      </c>
      <c r="O27" s="6">
        <f>O18/O23</f>
        <v>78746.357980943387</v>
      </c>
      <c r="P27" s="7">
        <f t="shared" si="20"/>
        <v>78746.357980943387</v>
      </c>
      <c r="Q27" s="6">
        <f t="shared" si="20"/>
        <v>509485.17381071125</v>
      </c>
      <c r="R27" s="7">
        <f t="shared" si="20"/>
        <v>78746.357980943387</v>
      </c>
      <c r="S27" s="6">
        <f t="shared" si="20"/>
        <v>509485.17381071125</v>
      </c>
      <c r="T27" s="7">
        <f t="shared" si="20"/>
        <v>121597.38678752776</v>
      </c>
      <c r="U27" s="6">
        <f t="shared" si="20"/>
        <v>644529.17552563199</v>
      </c>
      <c r="V27" s="7">
        <f t="shared" si="20"/>
        <v>97424.994094023161</v>
      </c>
      <c r="W27" s="6">
        <f t="shared" si="20"/>
        <v>626506.75906239345</v>
      </c>
      <c r="X27" s="7">
        <f t="shared" si="20"/>
        <v>79402.577630784581</v>
      </c>
      <c r="Y27" s="6">
        <f t="shared" si="20"/>
        <v>500416.21824990597</v>
      </c>
      <c r="Z27" s="7">
        <f t="shared" si="20"/>
        <v>79402.577630784581</v>
      </c>
      <c r="AA27" s="6">
        <f t="shared" si="20"/>
        <v>79402.577630784581</v>
      </c>
      <c r="AB27" s="7">
        <f t="shared" si="20"/>
        <v>79402.577630784581</v>
      </c>
      <c r="AC27" s="6">
        <f t="shared" si="20"/>
        <v>79402.577630784581</v>
      </c>
      <c r="AD27" s="7">
        <f t="shared" si="20"/>
        <v>79402.577630784581</v>
      </c>
      <c r="AE27" s="6">
        <f t="shared" si="20"/>
        <v>78746.357980943387</v>
      </c>
      <c r="AF27" s="7">
        <f>AF18/AF23</f>
        <v>78746.357980943387</v>
      </c>
      <c r="AG27" s="6"/>
      <c r="AH27" s="7">
        <f>I27+J27+K27+L27+M27+N27+O27+P27+Q27+R27+S27+T27+U27+V27+W27+X27+Y27+Z27+AA27+AB27+AC27+AD27+AE27+AF27</f>
        <v>4142079.9969668058</v>
      </c>
    </row>
    <row r="28" spans="1:34" ht="48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3.3756154827221961E-2</v>
      </c>
      <c r="J28" s="40">
        <f>J27/(15*86400)</f>
        <v>3.3756154827221961E-2</v>
      </c>
      <c r="K28" s="64">
        <f t="shared" ref="K28:AF28" si="21">K27/(15*86400)</f>
        <v>3.3756154827221961E-2</v>
      </c>
      <c r="L28" s="40">
        <f t="shared" si="21"/>
        <v>3.3756154827221961E-2</v>
      </c>
      <c r="M28" s="64">
        <f t="shared" si="21"/>
        <v>3.3756154827221961E-2</v>
      </c>
      <c r="N28" s="40">
        <f t="shared" si="21"/>
        <v>3.3756154827221961E-2</v>
      </c>
      <c r="O28" s="64">
        <f t="shared" si="21"/>
        <v>6.0761078688999527E-2</v>
      </c>
      <c r="P28" s="40">
        <f t="shared" si="21"/>
        <v>6.0761078688999527E-2</v>
      </c>
      <c r="Q28" s="64">
        <f t="shared" si="21"/>
        <v>0.39312127608851177</v>
      </c>
      <c r="R28" s="40">
        <f t="shared" si="21"/>
        <v>6.0761078688999527E-2</v>
      </c>
      <c r="S28" s="64">
        <f t="shared" si="21"/>
        <v>0.39312127608851177</v>
      </c>
      <c r="T28" s="40">
        <f t="shared" si="21"/>
        <v>9.382514412617883E-2</v>
      </c>
      <c r="U28" s="64">
        <f t="shared" si="21"/>
        <v>0.4973218946957037</v>
      </c>
      <c r="V28" s="40">
        <f t="shared" si="21"/>
        <v>7.5173606554030215E-2</v>
      </c>
      <c r="W28" s="64">
        <f t="shared" si="21"/>
        <v>0.48341570915308135</v>
      </c>
      <c r="X28" s="40">
        <f t="shared" si="21"/>
        <v>6.1267421011407856E-2</v>
      </c>
      <c r="Y28" s="64">
        <f t="shared" si="21"/>
        <v>0.38612362519282867</v>
      </c>
      <c r="Z28" s="40">
        <f t="shared" si="21"/>
        <v>6.1267421011407856E-2</v>
      </c>
      <c r="AA28" s="64">
        <f t="shared" si="21"/>
        <v>6.1267421011407856E-2</v>
      </c>
      <c r="AB28" s="40">
        <f t="shared" si="21"/>
        <v>6.1267421011407856E-2</v>
      </c>
      <c r="AC28" s="64">
        <f t="shared" si="21"/>
        <v>6.1267421011407856E-2</v>
      </c>
      <c r="AD28" s="40">
        <f t="shared" si="21"/>
        <v>6.1267421011407856E-2</v>
      </c>
      <c r="AE28" s="64">
        <f t="shared" si="21"/>
        <v>6.0761078688999527E-2</v>
      </c>
      <c r="AF28" s="40">
        <f t="shared" si="21"/>
        <v>6.0761078688999527E-2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C6CF-9DBF-48D8-9689-35DE748D5C56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7109375" style="1" customWidth="1"/>
    <col min="9" max="12" width="11.140625" style="3" bestFit="1" customWidth="1"/>
    <col min="13" max="18" width="11.140625" style="1" bestFit="1" customWidth="1"/>
    <col min="19" max="19" width="11.28515625" style="1" bestFit="1" customWidth="1"/>
    <col min="20" max="20" width="14.7109375" style="1" bestFit="1" customWidth="1"/>
    <col min="21" max="21" width="12" style="1" bestFit="1" customWidth="1"/>
    <col min="22" max="22" width="11.140625" style="1" bestFit="1" customWidth="1"/>
    <col min="23" max="23" width="12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1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1.44</v>
      </c>
      <c r="G7" s="32">
        <f>E7*F7</f>
        <v>1.372222222222222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1778.3999999999996</v>
      </c>
      <c r="V7" s="34"/>
      <c r="W7" s="35">
        <f>G7*15*86.4</f>
        <v>1778.3999999999996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2.88</v>
      </c>
      <c r="AH7" s="55">
        <f>I7+J7+K7+L7+M7+N7+O7+P7+Q7+R7+S7+T7+U7+V7+W7+X7+Y7+Z7+AA7+AB7+AC7+AD7+AE7+AF7</f>
        <v>3556.7999999999993</v>
      </c>
    </row>
    <row r="8" spans="1:34" ht="31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1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1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1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6.02</v>
      </c>
      <c r="G11" s="21">
        <f t="shared" si="3"/>
        <v>6.5541820987654313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9060.5013333333336</v>
      </c>
      <c r="U11" s="8">
        <f>G11*15*86.4</f>
        <v>8494.2199999999993</v>
      </c>
      <c r="V11" s="10"/>
      <c r="W11" s="8">
        <f>G11*15*86.4</f>
        <v>8494.2199999999993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18.059999999999999</v>
      </c>
      <c r="AH11" s="56">
        <f t="shared" si="6"/>
        <v>26048.941333333336</v>
      </c>
    </row>
    <row r="12" spans="1:34" ht="31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1.05</v>
      </c>
      <c r="G12" s="21">
        <f t="shared" si="3"/>
        <v>1.0005787037037037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1296.75</v>
      </c>
      <c r="R12" s="10"/>
      <c r="S12" s="8">
        <f>G12*15*86.4</f>
        <v>1296.75</v>
      </c>
      <c r="T12" s="10"/>
      <c r="U12" s="8">
        <f>G12*15*86.4</f>
        <v>1296.75</v>
      </c>
      <c r="V12" s="10"/>
      <c r="W12" s="8">
        <f>G12*15*86.4</f>
        <v>1296.75</v>
      </c>
      <c r="X12" s="10"/>
      <c r="Y12" s="8">
        <f>G12*15*86.4</f>
        <v>1296.75</v>
      </c>
      <c r="Z12" s="12"/>
      <c r="AA12" s="11"/>
      <c r="AB12" s="12"/>
      <c r="AC12" s="4"/>
      <c r="AD12" s="5"/>
      <c r="AE12" s="4"/>
      <c r="AF12" s="5"/>
      <c r="AG12" s="19">
        <f t="shared" si="5"/>
        <v>5.25</v>
      </c>
      <c r="AH12" s="56">
        <f t="shared" si="6"/>
        <v>6483.75</v>
      </c>
    </row>
    <row r="13" spans="1:34" ht="31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1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1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1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1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44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1296.75</v>
      </c>
      <c r="R18" s="59">
        <f t="shared" si="7"/>
        <v>0</v>
      </c>
      <c r="S18" s="59">
        <f t="shared" si="7"/>
        <v>5083.75</v>
      </c>
      <c r="T18" s="59">
        <f t="shared" si="7"/>
        <v>12847.501333333334</v>
      </c>
      <c r="U18" s="59">
        <f t="shared" si="7"/>
        <v>11694.369999999999</v>
      </c>
      <c r="V18" s="59">
        <f t="shared" si="7"/>
        <v>125</v>
      </c>
      <c r="W18" s="59">
        <f t="shared" si="7"/>
        <v>11694.369999999999</v>
      </c>
      <c r="X18" s="59">
        <f t="shared" si="7"/>
        <v>125</v>
      </c>
      <c r="Y18" s="59">
        <f t="shared" si="7"/>
        <v>1421.75</v>
      </c>
      <c r="Z18" s="59">
        <f t="shared" si="7"/>
        <v>125</v>
      </c>
      <c r="AA18" s="59">
        <f t="shared" si="7"/>
        <v>125</v>
      </c>
      <c r="AB18" s="59">
        <f t="shared" si="7"/>
        <v>125</v>
      </c>
      <c r="AC18" s="59">
        <f t="shared" si="7"/>
        <v>125</v>
      </c>
      <c r="AD18" s="59">
        <f t="shared" si="7"/>
        <v>125</v>
      </c>
      <c r="AE18" s="59">
        <f t="shared" si="7"/>
        <v>125</v>
      </c>
      <c r="AF18" s="59">
        <f t="shared" si="7"/>
        <v>125</v>
      </c>
      <c r="AG18" s="59">
        <f>AG7+AG8+AG9+AG10+AG11+AG12+AG13+AG14+AG15+AG16</f>
        <v>26.189999999999998</v>
      </c>
      <c r="AH18" s="58">
        <f>I18+J18+K18+L18+M18+N18+O18+P18+Q18+R18+S18+T18+U18+V18+W18+X18+Y18+Z18+AA18+AB18+AC18+AD18+AE18+AF18</f>
        <v>45163.491333333332</v>
      </c>
    </row>
    <row r="19" spans="1:34" ht="31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1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1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3787</v>
      </c>
      <c r="T24" s="11">
        <v>3787</v>
      </c>
      <c r="U24" s="11">
        <v>125</v>
      </c>
      <c r="V24" s="11">
        <v>125</v>
      </c>
      <c r="W24" s="11">
        <v>125</v>
      </c>
      <c r="X24" s="11">
        <v>125</v>
      </c>
      <c r="Y24" s="11">
        <v>125</v>
      </c>
      <c r="Z24" s="11">
        <v>125</v>
      </c>
      <c r="AA24" s="11">
        <v>125</v>
      </c>
      <c r="AB24" s="11">
        <v>125</v>
      </c>
      <c r="AC24" s="11">
        <v>125</v>
      </c>
      <c r="AD24" s="11">
        <v>125</v>
      </c>
      <c r="AE24" s="11">
        <v>125</v>
      </c>
      <c r="AF24" s="11">
        <v>125</v>
      </c>
      <c r="AG24" s="96" t="s">
        <v>52</v>
      </c>
      <c r="AH24" s="97"/>
    </row>
    <row r="25" spans="1:34" ht="31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1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1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2269.2075491508522</v>
      </c>
      <c r="R27" s="7">
        <f t="shared" si="20"/>
        <v>0</v>
      </c>
      <c r="S27" s="6">
        <f t="shared" si="20"/>
        <v>8896.1510530137984</v>
      </c>
      <c r="T27" s="7">
        <f t="shared" si="20"/>
        <v>22482.087536784758</v>
      </c>
      <c r="U27" s="6">
        <f t="shared" si="20"/>
        <v>20464.20103070233</v>
      </c>
      <c r="V27" s="7">
        <f t="shared" si="20"/>
        <v>218.73988328039832</v>
      </c>
      <c r="W27" s="6">
        <f t="shared" si="20"/>
        <v>20464.20103070233</v>
      </c>
      <c r="X27" s="7">
        <f t="shared" si="20"/>
        <v>218.73988328039832</v>
      </c>
      <c r="Y27" s="6">
        <f t="shared" si="20"/>
        <v>2487.9474324312505</v>
      </c>
      <c r="Z27" s="7">
        <f t="shared" si="20"/>
        <v>218.73988328039832</v>
      </c>
      <c r="AA27" s="6">
        <f t="shared" si="20"/>
        <v>218.73988328039832</v>
      </c>
      <c r="AB27" s="7">
        <f t="shared" si="20"/>
        <v>218.73988328039832</v>
      </c>
      <c r="AC27" s="6">
        <f t="shared" si="20"/>
        <v>218.73988328039832</v>
      </c>
      <c r="AD27" s="7">
        <f t="shared" si="20"/>
        <v>218.73988328039832</v>
      </c>
      <c r="AE27" s="6">
        <f t="shared" si="20"/>
        <v>218.73988328039832</v>
      </c>
      <c r="AF27" s="7">
        <f>AF18/AF23</f>
        <v>218.73988328039832</v>
      </c>
      <c r="AG27" s="6"/>
      <c r="AH27" s="7">
        <f>I27+J27+K27+L27+M27+N27+O27+P27+Q27+R27+S27+T27+U27+V27+W27+X27+Y27+Z27+AA27+AB27+AC27+AD27+AE27+AF27</f>
        <v>79032.454582308943</v>
      </c>
    </row>
    <row r="28" spans="1:34" ht="31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1.7509317508880033E-3</v>
      </c>
      <c r="R28" s="40">
        <f t="shared" si="21"/>
        <v>0</v>
      </c>
      <c r="S28" s="64">
        <f t="shared" si="21"/>
        <v>6.864314084115585E-3</v>
      </c>
      <c r="T28" s="40">
        <f t="shared" si="21"/>
        <v>1.7347289766037621E-2</v>
      </c>
      <c r="U28" s="64">
        <f t="shared" si="21"/>
        <v>1.5790278573072785E-2</v>
      </c>
      <c r="V28" s="40">
        <f t="shared" si="21"/>
        <v>1.6878077413610981E-4</v>
      </c>
      <c r="W28" s="64">
        <f t="shared" si="21"/>
        <v>1.5790278573072785E-2</v>
      </c>
      <c r="X28" s="40">
        <f t="shared" si="21"/>
        <v>1.6878077413610981E-4</v>
      </c>
      <c r="Y28" s="64">
        <f t="shared" si="21"/>
        <v>1.919712525024113E-3</v>
      </c>
      <c r="Z28" s="40">
        <f t="shared" si="21"/>
        <v>1.6878077413610981E-4</v>
      </c>
      <c r="AA28" s="64">
        <f t="shared" si="21"/>
        <v>1.6878077413610981E-4</v>
      </c>
      <c r="AB28" s="40">
        <f t="shared" si="21"/>
        <v>1.6878077413610981E-4</v>
      </c>
      <c r="AC28" s="64">
        <f t="shared" si="21"/>
        <v>1.6878077413610981E-4</v>
      </c>
      <c r="AD28" s="40">
        <f t="shared" si="21"/>
        <v>1.6878077413610981E-4</v>
      </c>
      <c r="AE28" s="64">
        <f t="shared" si="21"/>
        <v>1.6878077413610981E-4</v>
      </c>
      <c r="AF28" s="40">
        <f t="shared" si="21"/>
        <v>1.6878077413610981E-4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DA0E-43D2-4EDF-81B4-EA68439D48CA}">
  <sheetPr>
    <tabColor rgb="FF00B050"/>
    <pageSetUpPr fitToPage="1"/>
  </sheetPr>
  <dimension ref="A1:AH34"/>
  <sheetViews>
    <sheetView zoomScale="50" zoomScaleNormal="5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0.42578125" style="3" bestFit="1" customWidth="1"/>
    <col min="13" max="16" width="10.42578125" style="1" bestFit="1" customWidth="1"/>
    <col min="17" max="17" width="12.140625" style="1" bestFit="1" customWidth="1"/>
    <col min="18" max="18" width="10.42578125" style="1" bestFit="1" customWidth="1"/>
    <col min="19" max="19" width="12.140625" style="1" bestFit="1" customWidth="1"/>
    <col min="20" max="20" width="13.85546875" style="1" bestFit="1" customWidth="1"/>
    <col min="21" max="21" width="13.28515625" style="1" bestFit="1" customWidth="1"/>
    <col min="22" max="22" width="10.42578125" style="1" bestFit="1" customWidth="1"/>
    <col min="23" max="23" width="13.28515625" style="1" bestFit="1" customWidth="1"/>
    <col min="24" max="24" width="10.42578125" style="1" bestFit="1" customWidth="1"/>
    <col min="25" max="25" width="11.28515625" style="1" bestFit="1" customWidth="1"/>
    <col min="26" max="32" width="10.42578125" style="1" bestFit="1" customWidth="1"/>
    <col min="33" max="33" width="10.140625" style="3" bestFit="1" customWidth="1"/>
    <col min="34" max="34" width="16.5703125" style="3" customWidth="1"/>
    <col min="35" max="16384" width="9.140625" style="1"/>
  </cols>
  <sheetData>
    <row r="1" spans="1:34" ht="23.25" customHeight="1" x14ac:dyDescent="0.35">
      <c r="A1" s="77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2.7</v>
      </c>
      <c r="G7" s="32">
        <f>E7*F7</f>
        <v>2.5729166666666665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3334.5</v>
      </c>
      <c r="V7" s="34"/>
      <c r="W7" s="35">
        <f>G7*15*86.4</f>
        <v>3334.5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5.4</v>
      </c>
      <c r="AH7" s="55">
        <f>I7+J7+K7+L7+M7+N7+O7+P7+Q7+R7+S7+T7+U7+V7+W7+X7+Y7+Z7+AA7+AB7+AC7+AD7+AE7+AF7</f>
        <v>6669</v>
      </c>
    </row>
    <row r="8" spans="1:34" ht="39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6.31</v>
      </c>
      <c r="G8" s="21">
        <f t="shared" ref="G8:G16" si="3">E8*F8</f>
        <v>6.0130015432098762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7792.8499999999995</v>
      </c>
      <c r="R8" s="10"/>
      <c r="S8" s="8">
        <f>G8*15*86.4</f>
        <v>7792.8499999999995</v>
      </c>
      <c r="T8" s="10"/>
      <c r="U8" s="8">
        <f>G8*15*86.4</f>
        <v>7792.8499999999995</v>
      </c>
      <c r="V8" s="10"/>
      <c r="W8" s="8">
        <f>G8*15*86.4</f>
        <v>7792.8499999999995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25.24</v>
      </c>
      <c r="AH8" s="56">
        <f>I8+J8+K8+L8+M8+N8+O8+P8+Q8+R8+S8+T8+U8+V8+W8+X8+Y8+Z8+AA8+AB8+AC8+AD8+AE8+AF8</f>
        <v>31171.399999999998</v>
      </c>
    </row>
    <row r="9" spans="1:34" ht="39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12.79</v>
      </c>
      <c r="G11" s="21">
        <f t="shared" si="3"/>
        <v>13.92491512345679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19249.802666666666</v>
      </c>
      <c r="U11" s="8">
        <f>G11*15*86.4</f>
        <v>18046.689999999999</v>
      </c>
      <c r="V11" s="10"/>
      <c r="W11" s="8">
        <f>G11*15*86.4</f>
        <v>18046.689999999999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38.369999999999997</v>
      </c>
      <c r="AH11" s="56">
        <f t="shared" si="6"/>
        <v>55343.18266666666</v>
      </c>
    </row>
    <row r="12" spans="1:34" ht="39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3.14</v>
      </c>
      <c r="G12" s="21">
        <f t="shared" si="3"/>
        <v>2.9922067901234568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3877.9000000000005</v>
      </c>
      <c r="R12" s="10"/>
      <c r="S12" s="8">
        <f>G12*15*86.4</f>
        <v>3877.9000000000005</v>
      </c>
      <c r="T12" s="10"/>
      <c r="U12" s="8">
        <f>G12*15*86.4</f>
        <v>3877.9000000000005</v>
      </c>
      <c r="V12" s="10"/>
      <c r="W12" s="8">
        <f>G12*15*86.4</f>
        <v>3877.9000000000005</v>
      </c>
      <c r="X12" s="10"/>
      <c r="Y12" s="8">
        <f>G12*15*86.4</f>
        <v>3877.9000000000005</v>
      </c>
      <c r="Z12" s="12"/>
      <c r="AA12" s="11"/>
      <c r="AB12" s="12"/>
      <c r="AC12" s="4"/>
      <c r="AD12" s="5"/>
      <c r="AE12" s="4"/>
      <c r="AF12" s="5"/>
      <c r="AG12" s="19">
        <f t="shared" si="5"/>
        <v>15.700000000000001</v>
      </c>
      <c r="AH12" s="56">
        <f t="shared" si="6"/>
        <v>19389.500000000004</v>
      </c>
    </row>
    <row r="13" spans="1:34" ht="39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9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>
        <v>1.28</v>
      </c>
      <c r="G16" s="44">
        <f t="shared" si="3"/>
        <v>1.3935802469135803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1806.0800000000002</v>
      </c>
      <c r="V16" s="47"/>
      <c r="W16" s="49">
        <f>G16*15*86.4</f>
        <v>1806.0800000000002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2.56</v>
      </c>
      <c r="AH16" s="57">
        <f t="shared" si="6"/>
        <v>3612.1600000000003</v>
      </c>
    </row>
    <row r="17" spans="1:34" ht="39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9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11670.75</v>
      </c>
      <c r="R18" s="59">
        <f t="shared" si="7"/>
        <v>0</v>
      </c>
      <c r="S18" s="59">
        <f t="shared" si="7"/>
        <v>11670.75</v>
      </c>
      <c r="T18" s="59">
        <f t="shared" si="7"/>
        <v>19249.802666666666</v>
      </c>
      <c r="U18" s="59">
        <f t="shared" si="7"/>
        <v>34858.019999999997</v>
      </c>
      <c r="V18" s="59">
        <f t="shared" si="7"/>
        <v>0</v>
      </c>
      <c r="W18" s="59">
        <f t="shared" si="7"/>
        <v>34858.019999999997</v>
      </c>
      <c r="X18" s="59">
        <f t="shared" si="7"/>
        <v>0</v>
      </c>
      <c r="Y18" s="59">
        <f t="shared" si="7"/>
        <v>3877.9000000000005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87.27</v>
      </c>
      <c r="AH18" s="58">
        <f>I18+J18+K18+L18+M18+N18+O18+P18+Q18+R18+S18+T18+U18+V18+W18+X18+Y18+Z18+AA18+AB18+AC18+AD18+AE18+AF18</f>
        <v>116185.24266666666</v>
      </c>
    </row>
    <row r="19" spans="1:34" ht="39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39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9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9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20422.867942357669</v>
      </c>
      <c r="R27" s="7">
        <f t="shared" si="20"/>
        <v>0</v>
      </c>
      <c r="S27" s="6">
        <f t="shared" si="20"/>
        <v>20422.867942357669</v>
      </c>
      <c r="T27" s="7">
        <f t="shared" si="20"/>
        <v>33685.596707818935</v>
      </c>
      <c r="U27" s="6">
        <f t="shared" si="20"/>
        <v>60998.713809486311</v>
      </c>
      <c r="V27" s="7">
        <f t="shared" si="20"/>
        <v>0</v>
      </c>
      <c r="W27" s="6">
        <f t="shared" si="20"/>
        <v>60998.713809486311</v>
      </c>
      <c r="X27" s="7">
        <f t="shared" si="20"/>
        <v>0</v>
      </c>
      <c r="Y27" s="6">
        <f t="shared" si="20"/>
        <v>6786.0111469844533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203314.77135849133</v>
      </c>
    </row>
    <row r="28" spans="1:34" ht="39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1.575838575799203E-2</v>
      </c>
      <c r="R28" s="40">
        <f t="shared" si="21"/>
        <v>0</v>
      </c>
      <c r="S28" s="64">
        <f t="shared" si="21"/>
        <v>1.575838575799203E-2</v>
      </c>
      <c r="T28" s="40">
        <f t="shared" si="21"/>
        <v>2.5991972768378807E-2</v>
      </c>
      <c r="U28" s="64">
        <f t="shared" si="21"/>
        <v>4.7066908803615984E-2</v>
      </c>
      <c r="V28" s="40">
        <f t="shared" si="21"/>
        <v>0</v>
      </c>
      <c r="W28" s="64">
        <f t="shared" si="21"/>
        <v>4.7066908803615984E-2</v>
      </c>
      <c r="X28" s="40">
        <f t="shared" si="21"/>
        <v>0</v>
      </c>
      <c r="Y28" s="64">
        <f t="shared" si="21"/>
        <v>5.2361197121793624E-3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D0B3-B0AF-47C6-9A2A-46680C094B51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2.28515625" style="1" customWidth="1"/>
    <col min="9" max="12" width="11.140625" style="3" bestFit="1" customWidth="1"/>
    <col min="13" max="16" width="11.140625" style="1" bestFit="1" customWidth="1"/>
    <col min="17" max="17" width="11.28515625" style="1" bestFit="1" customWidth="1"/>
    <col min="18" max="18" width="11.140625" style="1" bestFit="1" customWidth="1"/>
    <col min="19" max="19" width="11.28515625" style="1" bestFit="1" customWidth="1"/>
    <col min="20" max="20" width="14.7109375" style="1" bestFit="1" customWidth="1"/>
    <col min="21" max="21" width="13" style="1" bestFit="1" customWidth="1"/>
    <col min="22" max="22" width="11.140625" style="1" bestFit="1" customWidth="1"/>
    <col min="23" max="23" width="13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>
        <v>10</v>
      </c>
      <c r="G7" s="32">
        <f>E7*F7</f>
        <v>9.5293209876543212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12350</v>
      </c>
      <c r="V7" s="34"/>
      <c r="W7" s="35">
        <f>G7*15*86.4</f>
        <v>12350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20</v>
      </c>
      <c r="AH7" s="55">
        <f>I7+J7+K7+L7+M7+N7+O7+P7+Q7+R7+S7+T7+U7+V7+W7+X7+Y7+Z7+AA7+AB7+AC7+AD7+AE7+AF7</f>
        <v>24700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1.52</v>
      </c>
      <c r="G8" s="21">
        <f t="shared" ref="G8:G16" si="3">E8*F8</f>
        <v>1.4484567901234568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1877.2</v>
      </c>
      <c r="R8" s="10"/>
      <c r="S8" s="8">
        <f>G8*15*86.4</f>
        <v>1877.2</v>
      </c>
      <c r="T8" s="10"/>
      <c r="U8" s="8">
        <f>G8*15*86.4</f>
        <v>1877.2</v>
      </c>
      <c r="V8" s="10"/>
      <c r="W8" s="8">
        <f>G8*15*86.4</f>
        <v>1877.2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6.08</v>
      </c>
      <c r="AH8" s="56">
        <f>I8+J8+K8+L8+M8+N8+O8+P8+Q8+R8+S8+T8+U8+V8+W8+X8+Y8+Z8+AA8+AB8+AC8+AD8+AE8+AF8</f>
        <v>7508.8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7.09</v>
      </c>
      <c r="G11" s="21">
        <f t="shared" si="3"/>
        <v>7.7191280864197527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10670.922666666667</v>
      </c>
      <c r="U11" s="8">
        <f>G11*15*86.4</f>
        <v>10003.99</v>
      </c>
      <c r="V11" s="10"/>
      <c r="W11" s="8">
        <f>G11*15*86.4</f>
        <v>10003.99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21.27</v>
      </c>
      <c r="AH11" s="56">
        <f t="shared" si="6"/>
        <v>30678.902666666669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2.6</v>
      </c>
      <c r="G12" s="21">
        <f t="shared" si="3"/>
        <v>2.4776234567901234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3211</v>
      </c>
      <c r="R12" s="10"/>
      <c r="S12" s="8">
        <f>G12*15*86.4</f>
        <v>3211</v>
      </c>
      <c r="T12" s="10"/>
      <c r="U12" s="8">
        <f>G12*15*86.4</f>
        <v>3211</v>
      </c>
      <c r="V12" s="10"/>
      <c r="W12" s="8">
        <f>G12*15*86.4</f>
        <v>3211</v>
      </c>
      <c r="X12" s="10"/>
      <c r="Y12" s="8">
        <f>G12*15*86.4</f>
        <v>3211</v>
      </c>
      <c r="Z12" s="12"/>
      <c r="AA12" s="11"/>
      <c r="AB12" s="12"/>
      <c r="AC12" s="4"/>
      <c r="AD12" s="5"/>
      <c r="AE12" s="4"/>
      <c r="AF12" s="5"/>
      <c r="AG12" s="19">
        <f t="shared" si="5"/>
        <v>13</v>
      </c>
      <c r="AH12" s="56">
        <f t="shared" si="6"/>
        <v>16055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4.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5088.2</v>
      </c>
      <c r="R18" s="59">
        <f t="shared" si="7"/>
        <v>0</v>
      </c>
      <c r="S18" s="59">
        <f t="shared" si="7"/>
        <v>5088.2</v>
      </c>
      <c r="T18" s="59">
        <f t="shared" si="7"/>
        <v>10670.922666666667</v>
      </c>
      <c r="U18" s="59">
        <f t="shared" si="7"/>
        <v>27442.190000000002</v>
      </c>
      <c r="V18" s="59">
        <f t="shared" si="7"/>
        <v>0</v>
      </c>
      <c r="W18" s="59">
        <f t="shared" si="7"/>
        <v>27442.190000000002</v>
      </c>
      <c r="X18" s="59">
        <f t="shared" si="7"/>
        <v>0</v>
      </c>
      <c r="Y18" s="59">
        <f t="shared" si="7"/>
        <v>3211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60.349999999999994</v>
      </c>
      <c r="AH18" s="58">
        <f>I18+J18+K18+L18+M18+N18+O18+P18+Q18+R18+S18+T18+U18+V18+W18+X18+Y18+Z18+AA18+AB18+AC18+AD18+AE18+AF18</f>
        <v>78942.702666666679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34.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4.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8903.9381928585808</v>
      </c>
      <c r="R27" s="7">
        <f t="shared" si="20"/>
        <v>0</v>
      </c>
      <c r="S27" s="6">
        <f t="shared" si="20"/>
        <v>8903.9381928585808</v>
      </c>
      <c r="T27" s="7">
        <f t="shared" si="20"/>
        <v>18673.251028806586</v>
      </c>
      <c r="U27" s="6">
        <f t="shared" si="20"/>
        <v>48021.611500468112</v>
      </c>
      <c r="V27" s="7">
        <f t="shared" si="20"/>
        <v>0</v>
      </c>
      <c r="W27" s="6">
        <f t="shared" si="20"/>
        <v>48021.611500468112</v>
      </c>
      <c r="X27" s="7">
        <f t="shared" si="20"/>
        <v>0</v>
      </c>
      <c r="Y27" s="6">
        <f t="shared" si="20"/>
        <v>5618.9901217068718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138143.34053716686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6.8703226796748311E-3</v>
      </c>
      <c r="R28" s="40">
        <f t="shared" si="21"/>
        <v>0</v>
      </c>
      <c r="S28" s="64">
        <f t="shared" si="21"/>
        <v>6.8703226796748311E-3</v>
      </c>
      <c r="T28" s="40">
        <f t="shared" si="21"/>
        <v>1.4408372707412489E-2</v>
      </c>
      <c r="U28" s="64">
        <f t="shared" si="21"/>
        <v>3.7053712577521693E-2</v>
      </c>
      <c r="V28" s="40">
        <f t="shared" si="21"/>
        <v>0</v>
      </c>
      <c r="W28" s="64">
        <f t="shared" si="21"/>
        <v>3.7053712577521693E-2</v>
      </c>
      <c r="X28" s="40">
        <f t="shared" si="21"/>
        <v>0</v>
      </c>
      <c r="Y28" s="64">
        <f t="shared" si="21"/>
        <v>4.3356405260083887E-3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7429-6F6F-4561-B885-A6EBA8F58E17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8" width="13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8" width="12.5703125" style="1" bestFit="1" customWidth="1"/>
    <col min="29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40.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>
        <v>1.95</v>
      </c>
      <c r="G8" s="21">
        <f t="shared" ref="G8:G16" si="3">E8*F8</f>
        <v>1.8582175925925926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2408.25</v>
      </c>
      <c r="R8" s="10"/>
      <c r="S8" s="8">
        <f>G8*15*86.4</f>
        <v>2408.25</v>
      </c>
      <c r="T8" s="10"/>
      <c r="U8" s="8">
        <f>G8*15*86.4</f>
        <v>2408.25</v>
      </c>
      <c r="V8" s="10"/>
      <c r="W8" s="8">
        <f>G8*15*86.4</f>
        <v>2408.25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7.8</v>
      </c>
      <c r="AH8" s="56">
        <f>I8+J8+K8+L8+M8+N8+O8+P8+Q8+R8+S8+T8+U8+V8+W8+X8+Y8+Z8+AA8+AB8+AC8+AD8+AE8+AF8</f>
        <v>9633</v>
      </c>
    </row>
    <row r="9" spans="1:34" ht="40.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40.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/>
      <c r="G11" s="21">
        <f t="shared" si="3"/>
        <v>0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6">
        <f t="shared" si="6"/>
        <v>0</v>
      </c>
    </row>
    <row r="12" spans="1:34" ht="40.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</v>
      </c>
      <c r="G12" s="21">
        <f t="shared" si="3"/>
        <v>7.6234567901234565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9880</v>
      </c>
      <c r="R12" s="10"/>
      <c r="S12" s="8">
        <f>G12*15*86.4</f>
        <v>9880</v>
      </c>
      <c r="T12" s="10"/>
      <c r="U12" s="8">
        <f>G12*15*86.4</f>
        <v>9880</v>
      </c>
      <c r="V12" s="10"/>
      <c r="W12" s="8">
        <f>G12*15*86.4</f>
        <v>9880</v>
      </c>
      <c r="X12" s="10"/>
      <c r="Y12" s="8">
        <f>G12*15*86.4</f>
        <v>9880</v>
      </c>
      <c r="Z12" s="12"/>
      <c r="AA12" s="11"/>
      <c r="AB12" s="12"/>
      <c r="AC12" s="4"/>
      <c r="AD12" s="5"/>
      <c r="AE12" s="4"/>
      <c r="AF12" s="5"/>
      <c r="AG12" s="19">
        <f t="shared" si="5"/>
        <v>40</v>
      </c>
      <c r="AH12" s="56">
        <f t="shared" si="6"/>
        <v>49400</v>
      </c>
    </row>
    <row r="13" spans="1:34" ht="40.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40.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40.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>
        <v>0.51</v>
      </c>
      <c r="G15" s="21">
        <f t="shared" si="3"/>
        <v>0.55525462962962968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719.61000000000013</v>
      </c>
      <c r="R15" s="10"/>
      <c r="S15" s="8">
        <f>G15*15*86.4</f>
        <v>719.61000000000013</v>
      </c>
      <c r="T15" s="10"/>
      <c r="U15" s="8">
        <f>G15*15*86.4</f>
        <v>719.61000000000013</v>
      </c>
      <c r="V15" s="10"/>
      <c r="W15" s="8">
        <f>G15*15*86.4</f>
        <v>719.61000000000013</v>
      </c>
      <c r="X15" s="10"/>
      <c r="Y15" s="8">
        <f>G15*15*86.4</f>
        <v>719.61000000000013</v>
      </c>
      <c r="Z15" s="12"/>
      <c r="AA15" s="11"/>
      <c r="AB15" s="12"/>
      <c r="AC15" s="4"/>
      <c r="AD15" s="5"/>
      <c r="AE15" s="4"/>
      <c r="AF15" s="5"/>
      <c r="AG15" s="19">
        <f t="shared" si="5"/>
        <v>2.5499999999999998</v>
      </c>
      <c r="AH15" s="56">
        <f t="shared" si="6"/>
        <v>3598.0500000000006</v>
      </c>
    </row>
    <row r="16" spans="1:34" ht="40.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40.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3.7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13007.86</v>
      </c>
      <c r="R18" s="59">
        <f t="shared" si="7"/>
        <v>0</v>
      </c>
      <c r="S18" s="59">
        <f t="shared" si="7"/>
        <v>14750.36</v>
      </c>
      <c r="T18" s="59">
        <f t="shared" si="7"/>
        <v>1742.5</v>
      </c>
      <c r="U18" s="59">
        <f t="shared" si="7"/>
        <v>14750.36</v>
      </c>
      <c r="V18" s="59">
        <f t="shared" si="7"/>
        <v>1742.5</v>
      </c>
      <c r="W18" s="59">
        <f t="shared" si="7"/>
        <v>14750.36</v>
      </c>
      <c r="X18" s="59">
        <f t="shared" si="7"/>
        <v>1742.5</v>
      </c>
      <c r="Y18" s="59">
        <f t="shared" si="7"/>
        <v>26990.11</v>
      </c>
      <c r="Z18" s="59">
        <f t="shared" si="7"/>
        <v>16390.5</v>
      </c>
      <c r="AA18" s="59">
        <f t="shared" si="7"/>
        <v>38143</v>
      </c>
      <c r="AB18" s="59">
        <f t="shared" si="7"/>
        <v>38143</v>
      </c>
      <c r="AC18" s="59">
        <f t="shared" si="7"/>
        <v>1742</v>
      </c>
      <c r="AD18" s="59">
        <f t="shared" si="7"/>
        <v>1742</v>
      </c>
      <c r="AE18" s="59">
        <f t="shared" si="7"/>
        <v>1742</v>
      </c>
      <c r="AF18" s="59">
        <f t="shared" si="7"/>
        <v>1742</v>
      </c>
      <c r="AG18" s="59">
        <f>AG7+AG8+AG9+AG10+AG11+AG12+AG13+AG14+AG15+AG16</f>
        <v>50.349999999999994</v>
      </c>
      <c r="AH18" s="58">
        <f>I18+J18+K18+L18+M18+N18+O18+P18+Q18+R18+S18+T18+U18+V18+W18+X18+Y18+Z18+AA18+AB18+AC18+AD18+AE18+AF18</f>
        <v>189121.05</v>
      </c>
    </row>
    <row r="19" spans="1:34" ht="33.7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.7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.7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.7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1742.5</v>
      </c>
      <c r="T24" s="11">
        <v>1742.5</v>
      </c>
      <c r="U24" s="11">
        <v>1742.5</v>
      </c>
      <c r="V24" s="11">
        <v>1742.5</v>
      </c>
      <c r="W24" s="11">
        <v>1742.5</v>
      </c>
      <c r="X24" s="11">
        <v>1742.5</v>
      </c>
      <c r="Y24" s="11">
        <v>16390.5</v>
      </c>
      <c r="Z24" s="11">
        <v>16390.5</v>
      </c>
      <c r="AA24" s="11">
        <v>38143</v>
      </c>
      <c r="AB24" s="11">
        <v>38143</v>
      </c>
      <c r="AC24" s="11">
        <v>1742</v>
      </c>
      <c r="AD24" s="11">
        <v>1742</v>
      </c>
      <c r="AE24" s="11">
        <v>1742</v>
      </c>
      <c r="AF24" s="11">
        <v>1742</v>
      </c>
      <c r="AG24" s="96" t="s">
        <v>52</v>
      </c>
      <c r="AH24" s="97"/>
    </row>
    <row r="25" spans="1:34" ht="33.7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3.7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3.7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22762.702225022098</v>
      </c>
      <c r="R27" s="7">
        <f t="shared" si="20"/>
        <v>0</v>
      </c>
      <c r="S27" s="6">
        <f t="shared" si="20"/>
        <v>25811.93619795085</v>
      </c>
      <c r="T27" s="7">
        <f t="shared" si="20"/>
        <v>3049.2339729287523</v>
      </c>
      <c r="U27" s="6">
        <f t="shared" si="20"/>
        <v>25811.93619795085</v>
      </c>
      <c r="V27" s="7">
        <f t="shared" si="20"/>
        <v>3049.2339729287523</v>
      </c>
      <c r="W27" s="6">
        <f t="shared" si="20"/>
        <v>25811.93619795085</v>
      </c>
      <c r="X27" s="7">
        <f t="shared" si="20"/>
        <v>3049.2339729287523</v>
      </c>
      <c r="Y27" s="6">
        <f t="shared" si="20"/>
        <v>47230.50808900089</v>
      </c>
      <c r="Z27" s="7">
        <f t="shared" si="20"/>
        <v>28682.048455258948</v>
      </c>
      <c r="AA27" s="6">
        <f t="shared" si="20"/>
        <v>66747.162943713862</v>
      </c>
      <c r="AB27" s="7">
        <f t="shared" si="20"/>
        <v>66747.162943713862</v>
      </c>
      <c r="AC27" s="6">
        <f t="shared" si="20"/>
        <v>3048.3590133956309</v>
      </c>
      <c r="AD27" s="7">
        <f t="shared" si="20"/>
        <v>3048.3590133956309</v>
      </c>
      <c r="AE27" s="6">
        <f t="shared" si="20"/>
        <v>3048.3590133956309</v>
      </c>
      <c r="AF27" s="7">
        <f>AF18/AF23</f>
        <v>3048.3590133956309</v>
      </c>
      <c r="AG27" s="6"/>
      <c r="AH27" s="7">
        <f>I27+J27+K27+L27+M27+N27+O27+P27+Q27+R27+S27+T27+U27+V27+W27+X27+Y27+Z27+AA27+AB27+AC27+AD27+AE27+AF27</f>
        <v>330946.53122293093</v>
      </c>
    </row>
    <row r="28" spans="1:34" ht="33.7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1.7563813445233101E-2</v>
      </c>
      <c r="R28" s="40">
        <f t="shared" si="21"/>
        <v>0</v>
      </c>
      <c r="S28" s="64">
        <f t="shared" si="21"/>
        <v>1.991661743669047E-2</v>
      </c>
      <c r="T28" s="40">
        <f t="shared" si="21"/>
        <v>2.3528039914573707E-3</v>
      </c>
      <c r="U28" s="64">
        <f t="shared" si="21"/>
        <v>1.991661743669047E-2</v>
      </c>
      <c r="V28" s="40">
        <f t="shared" si="21"/>
        <v>2.3528039914573707E-3</v>
      </c>
      <c r="W28" s="64">
        <f t="shared" si="21"/>
        <v>1.991661743669047E-2</v>
      </c>
      <c r="X28" s="40">
        <f t="shared" si="21"/>
        <v>2.3528039914573707E-3</v>
      </c>
      <c r="Y28" s="64">
        <f t="shared" si="21"/>
        <v>3.6443293278550067E-2</v>
      </c>
      <c r="Z28" s="40">
        <f t="shared" si="21"/>
        <v>2.2131210227823262E-2</v>
      </c>
      <c r="AA28" s="64">
        <f t="shared" si="21"/>
        <v>5.1502440542989088E-2</v>
      </c>
      <c r="AB28" s="40">
        <f t="shared" si="21"/>
        <v>5.1502440542989088E-2</v>
      </c>
      <c r="AC28" s="64">
        <f t="shared" si="21"/>
        <v>2.3521288683608262E-3</v>
      </c>
      <c r="AD28" s="40">
        <f t="shared" si="21"/>
        <v>2.3521288683608262E-3</v>
      </c>
      <c r="AE28" s="64">
        <f t="shared" si="21"/>
        <v>2.3521288683608262E-3</v>
      </c>
      <c r="AF28" s="40">
        <f t="shared" si="21"/>
        <v>2.3521288683608262E-3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4F90-F06F-4B51-AAF9-D363E29FBE31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8" width="13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5" width="12.5703125" style="1" bestFit="1" customWidth="1"/>
    <col min="26" max="32" width="11.140625" style="1" bestFit="1" customWidth="1"/>
    <col min="33" max="33" width="11.28515625" style="3" customWidth="1"/>
    <col min="34" max="34" width="15.7109375" style="3" customWidth="1"/>
    <col min="35" max="16384" width="9.140625" style="1"/>
  </cols>
  <sheetData>
    <row r="1" spans="1:34" ht="23.25" customHeight="1" x14ac:dyDescent="0.35">
      <c r="A1" s="77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6.75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6.75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6.75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6.75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9.6300000000000008</v>
      </c>
      <c r="G11" s="21">
        <f t="shared" si="3"/>
        <v>10.484513888888889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14493.792000000001</v>
      </c>
      <c r="U11" s="8">
        <f>G11*15*86.4</f>
        <v>13587.93</v>
      </c>
      <c r="V11" s="10"/>
      <c r="W11" s="8">
        <f>G11*15*86.4</f>
        <v>13587.93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28.89</v>
      </c>
      <c r="AH11" s="56">
        <f t="shared" si="6"/>
        <v>41669.652000000002</v>
      </c>
    </row>
    <row r="12" spans="1:34" ht="36.75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8.2899999999999991</v>
      </c>
      <c r="G12" s="21">
        <f t="shared" si="3"/>
        <v>7.8998070987654305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10238.149999999998</v>
      </c>
      <c r="R12" s="10"/>
      <c r="S12" s="8">
        <f>G12*15*86.4</f>
        <v>10238.149999999998</v>
      </c>
      <c r="T12" s="10"/>
      <c r="U12" s="8">
        <f>G12*15*86.4</f>
        <v>10238.149999999998</v>
      </c>
      <c r="V12" s="10"/>
      <c r="W12" s="8">
        <f>G12*15*86.4</f>
        <v>10238.149999999998</v>
      </c>
      <c r="X12" s="10"/>
      <c r="Y12" s="8">
        <f>G12*15*86.4</f>
        <v>10238.149999999998</v>
      </c>
      <c r="Z12" s="12"/>
      <c r="AA12" s="11"/>
      <c r="AB12" s="12"/>
      <c r="AC12" s="4"/>
      <c r="AD12" s="5"/>
      <c r="AE12" s="4"/>
      <c r="AF12" s="5"/>
      <c r="AG12" s="19">
        <f t="shared" si="5"/>
        <v>41.449999999999996</v>
      </c>
      <c r="AH12" s="56">
        <f t="shared" si="6"/>
        <v>51190.749999999985</v>
      </c>
    </row>
    <row r="13" spans="1:34" ht="36.75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6.75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6.75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6.75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6.75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5.25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0</v>
      </c>
      <c r="P18" s="59">
        <f t="shared" si="7"/>
        <v>0</v>
      </c>
      <c r="Q18" s="59">
        <f t="shared" si="7"/>
        <v>10238.149999999998</v>
      </c>
      <c r="R18" s="59">
        <f t="shared" si="7"/>
        <v>0</v>
      </c>
      <c r="S18" s="59">
        <f t="shared" si="7"/>
        <v>10238.149999999998</v>
      </c>
      <c r="T18" s="59">
        <f t="shared" si="7"/>
        <v>14493.792000000001</v>
      </c>
      <c r="U18" s="59">
        <f t="shared" si="7"/>
        <v>23826.079999999998</v>
      </c>
      <c r="V18" s="59">
        <f t="shared" si="7"/>
        <v>0</v>
      </c>
      <c r="W18" s="59">
        <f t="shared" si="7"/>
        <v>23826.079999999998</v>
      </c>
      <c r="X18" s="59">
        <f t="shared" si="7"/>
        <v>0</v>
      </c>
      <c r="Y18" s="59">
        <f t="shared" si="7"/>
        <v>10238.149999999998</v>
      </c>
      <c r="Z18" s="59">
        <f t="shared" si="7"/>
        <v>0</v>
      </c>
      <c r="AA18" s="59">
        <f t="shared" si="7"/>
        <v>0</v>
      </c>
      <c r="AB18" s="59">
        <f t="shared" si="7"/>
        <v>0</v>
      </c>
      <c r="AC18" s="59">
        <f t="shared" si="7"/>
        <v>0</v>
      </c>
      <c r="AD18" s="59">
        <f t="shared" si="7"/>
        <v>0</v>
      </c>
      <c r="AE18" s="59">
        <f t="shared" si="7"/>
        <v>0</v>
      </c>
      <c r="AF18" s="59">
        <f t="shared" si="7"/>
        <v>0</v>
      </c>
      <c r="AG18" s="59">
        <f>AG7+AG8+AG9+AG10+AG11+AG12+AG13+AG14+AG15+AG16</f>
        <v>70.34</v>
      </c>
      <c r="AH18" s="58">
        <f>I18+J18+K18+L18+M18+N18+O18+P18+Q18+R18+S18+T18+U18+V18+W18+X18+Y18+Z18+AA18+AB18+AC18+AD18+AE18+AF18</f>
        <v>92860.401999999987</v>
      </c>
    </row>
    <row r="19" spans="1:34" ht="35.2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5.2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6" t="s">
        <v>52</v>
      </c>
      <c r="AH24" s="97"/>
    </row>
    <row r="25" spans="1:34" ht="35.25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8"/>
      <c r="AH25" s="99"/>
    </row>
    <row r="26" spans="1:34" ht="35.25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5.2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17915.933888057676</v>
      </c>
      <c r="R27" s="7">
        <f t="shared" si="20"/>
        <v>0</v>
      </c>
      <c r="S27" s="6">
        <f t="shared" si="20"/>
        <v>17915.933888057676</v>
      </c>
      <c r="T27" s="7">
        <f t="shared" si="20"/>
        <v>25362.962962962967</v>
      </c>
      <c r="U27" s="6">
        <f t="shared" si="20"/>
        <v>41693.711665835457</v>
      </c>
      <c r="V27" s="7">
        <f t="shared" si="20"/>
        <v>0</v>
      </c>
      <c r="W27" s="6">
        <f t="shared" si="20"/>
        <v>41693.711665835457</v>
      </c>
      <c r="X27" s="7">
        <f t="shared" si="20"/>
        <v>0</v>
      </c>
      <c r="Y27" s="6">
        <f t="shared" si="20"/>
        <v>17915.933888057676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162498.18795880693</v>
      </c>
    </row>
    <row r="28" spans="1:34" ht="35.2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0</v>
      </c>
      <c r="P28" s="40">
        <f t="shared" si="21"/>
        <v>0</v>
      </c>
      <c r="Q28" s="64">
        <f t="shared" si="21"/>
        <v>1.3824023061772899E-2</v>
      </c>
      <c r="R28" s="40">
        <f t="shared" si="21"/>
        <v>0</v>
      </c>
      <c r="S28" s="64">
        <f t="shared" si="21"/>
        <v>1.3824023061772899E-2</v>
      </c>
      <c r="T28" s="40">
        <f t="shared" si="21"/>
        <v>1.9570187471422043E-2</v>
      </c>
      <c r="U28" s="64">
        <f t="shared" si="21"/>
        <v>3.2171073816231063E-2</v>
      </c>
      <c r="V28" s="40">
        <f t="shared" si="21"/>
        <v>0</v>
      </c>
      <c r="W28" s="64">
        <f t="shared" si="21"/>
        <v>3.2171073816231063E-2</v>
      </c>
      <c r="X28" s="40">
        <f t="shared" si="21"/>
        <v>0</v>
      </c>
      <c r="Y28" s="64">
        <f t="shared" si="21"/>
        <v>1.3824023061772899E-2</v>
      </c>
      <c r="Z28" s="40">
        <f t="shared" si="21"/>
        <v>0</v>
      </c>
      <c r="AA28" s="64">
        <f t="shared" si="21"/>
        <v>0</v>
      </c>
      <c r="AB28" s="40">
        <f t="shared" si="21"/>
        <v>0</v>
      </c>
      <c r="AC28" s="64">
        <f t="shared" si="21"/>
        <v>0</v>
      </c>
      <c r="AD28" s="40">
        <f t="shared" si="21"/>
        <v>0</v>
      </c>
      <c r="AE28" s="64">
        <f t="shared" si="21"/>
        <v>0</v>
      </c>
      <c r="AF28" s="40">
        <f t="shared" si="21"/>
        <v>0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EC92-E2EA-4EE6-B2E3-58C2057A9EB7}">
  <sheetPr>
    <tabColor rgb="FF00B050"/>
    <pageSetUpPr fitToPage="1"/>
  </sheetPr>
  <dimension ref="A1:AH34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16" width="11.140625" style="1" bestFit="1" customWidth="1"/>
    <col min="17" max="17" width="13" style="1" bestFit="1" customWidth="1"/>
    <col min="18" max="18" width="11.140625" style="1" bestFit="1" customWidth="1"/>
    <col min="19" max="19" width="13" style="1" bestFit="1" customWidth="1"/>
    <col min="20" max="20" width="14.7109375" style="1" bestFit="1" customWidth="1"/>
    <col min="21" max="21" width="12.5703125" style="1" bestFit="1" customWidth="1"/>
    <col min="22" max="22" width="11.140625" style="1" bestFit="1" customWidth="1"/>
    <col min="23" max="23" width="12.5703125" style="1" bestFit="1" customWidth="1"/>
    <col min="24" max="24" width="11.140625" style="1" bestFit="1" customWidth="1"/>
    <col min="25" max="25" width="13" style="1" bestFit="1" customWidth="1"/>
    <col min="26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77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5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3.25" customHeight="1" thickBot="1" x14ac:dyDescent="0.3">
      <c r="A3" s="83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4.25" customHeight="1" thickBot="1" x14ac:dyDescent="0.3">
      <c r="A4" s="86" t="s">
        <v>1</v>
      </c>
      <c r="B4" s="88" t="s">
        <v>2</v>
      </c>
      <c r="C4" s="88" t="s">
        <v>3</v>
      </c>
      <c r="D4" s="90" t="s">
        <v>26</v>
      </c>
      <c r="E4" s="90" t="s">
        <v>27</v>
      </c>
      <c r="F4" s="90" t="s">
        <v>28</v>
      </c>
      <c r="G4" s="90" t="s">
        <v>29</v>
      </c>
      <c r="H4" s="90" t="s">
        <v>38</v>
      </c>
      <c r="I4" s="92" t="s">
        <v>42</v>
      </c>
      <c r="J4" s="93"/>
      <c r="K4" s="92" t="s">
        <v>41</v>
      </c>
      <c r="L4" s="93"/>
      <c r="M4" s="92" t="s">
        <v>4</v>
      </c>
      <c r="N4" s="93"/>
      <c r="O4" s="92" t="s">
        <v>5</v>
      </c>
      <c r="P4" s="93"/>
      <c r="Q4" s="94" t="s">
        <v>6</v>
      </c>
      <c r="R4" s="95"/>
      <c r="S4" s="94" t="s">
        <v>7</v>
      </c>
      <c r="T4" s="95"/>
      <c r="U4" s="94" t="s">
        <v>8</v>
      </c>
      <c r="V4" s="95"/>
      <c r="W4" s="94" t="s">
        <v>9</v>
      </c>
      <c r="X4" s="95"/>
      <c r="Y4" s="94" t="s">
        <v>10</v>
      </c>
      <c r="Z4" s="95"/>
      <c r="AA4" s="94" t="s">
        <v>11</v>
      </c>
      <c r="AB4" s="95"/>
      <c r="AC4" s="94" t="s">
        <v>40</v>
      </c>
      <c r="AD4" s="95"/>
      <c r="AE4" s="94" t="s">
        <v>12</v>
      </c>
      <c r="AF4" s="95"/>
      <c r="AG4" s="75" t="s">
        <v>43</v>
      </c>
      <c r="AH4" s="76"/>
    </row>
    <row r="5" spans="1:34" ht="33" customHeight="1" thickBot="1" x14ac:dyDescent="0.3">
      <c r="A5" s="87"/>
      <c r="B5" s="89"/>
      <c r="C5" s="89"/>
      <c r="D5" s="89"/>
      <c r="E5" s="89"/>
      <c r="F5" s="91"/>
      <c r="G5" s="89"/>
      <c r="H5" s="91"/>
      <c r="I5" s="24" t="s">
        <v>13</v>
      </c>
      <c r="J5" s="25" t="s">
        <v>14</v>
      </c>
      <c r="K5" s="26" t="s">
        <v>13</v>
      </c>
      <c r="L5" s="27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25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4" t="s">
        <v>44</v>
      </c>
      <c r="AH5" s="54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1" t="s">
        <v>16</v>
      </c>
      <c r="C7" s="41">
        <v>1235</v>
      </c>
      <c r="D7" s="32">
        <f>C7/86.4</f>
        <v>14.293981481481481</v>
      </c>
      <c r="E7" s="32">
        <f>D7/15</f>
        <v>0.95293209876543206</v>
      </c>
      <c r="F7" s="32"/>
      <c r="G7" s="32">
        <f>E7*F7</f>
        <v>0</v>
      </c>
      <c r="H7" s="41">
        <v>2</v>
      </c>
      <c r="I7" s="37"/>
      <c r="J7" s="38"/>
      <c r="K7" s="37"/>
      <c r="L7" s="50"/>
      <c r="M7" s="33"/>
      <c r="N7" s="34"/>
      <c r="O7" s="33"/>
      <c r="P7" s="34"/>
      <c r="Q7" s="33"/>
      <c r="R7" s="34"/>
      <c r="S7" s="33"/>
      <c r="T7" s="34"/>
      <c r="U7" s="35">
        <f>G7*15*86.4</f>
        <v>0</v>
      </c>
      <c r="V7" s="34"/>
      <c r="W7" s="35">
        <f>G7*15*86.4</f>
        <v>0</v>
      </c>
      <c r="X7" s="34"/>
      <c r="Y7" s="33"/>
      <c r="Z7" s="36"/>
      <c r="AA7" s="52"/>
      <c r="AB7" s="36"/>
      <c r="AC7" s="37"/>
      <c r="AD7" s="38"/>
      <c r="AE7" s="37"/>
      <c r="AF7" s="38"/>
      <c r="AG7" s="60">
        <f>F7*H7</f>
        <v>0</v>
      </c>
      <c r="AH7" s="55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2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21"/>
      <c r="G8" s="21">
        <f t="shared" ref="G8:G16" si="3">E8*F8</f>
        <v>0</v>
      </c>
      <c r="H8" s="22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0</v>
      </c>
      <c r="R8" s="10"/>
      <c r="S8" s="8">
        <f>G8*15*86.4</f>
        <v>0</v>
      </c>
      <c r="T8" s="10"/>
      <c r="U8" s="8">
        <f>G8*15*86.4</f>
        <v>0</v>
      </c>
      <c r="V8" s="10"/>
      <c r="W8" s="8">
        <f>G8*15*86.4</f>
        <v>0</v>
      </c>
      <c r="X8" s="10"/>
      <c r="Y8" s="16"/>
      <c r="Z8" s="12"/>
      <c r="AA8" s="11"/>
      <c r="AB8" s="12"/>
      <c r="AC8" s="4"/>
      <c r="AD8" s="5"/>
      <c r="AE8" s="4"/>
      <c r="AF8" s="5"/>
      <c r="AG8" s="19">
        <f>F8*H8</f>
        <v>0</v>
      </c>
      <c r="AH8" s="56">
        <f>I8+J8+K8+L8+M8+N8+O8+P8+Q8+R8+S8+T8+U8+V8+W8+X8+Y8+Z8+AA8+AB8+AC8+AD8+AE8+AF8</f>
        <v>0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2">
        <v>1411</v>
      </c>
      <c r="D9" s="21">
        <f t="shared" si="1"/>
        <v>16.331018518518519</v>
      </c>
      <c r="E9" s="21">
        <f t="shared" si="2"/>
        <v>1.0887345679012346</v>
      </c>
      <c r="F9" s="21"/>
      <c r="G9" s="21">
        <f t="shared" si="3"/>
        <v>0</v>
      </c>
      <c r="H9" s="22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6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2">
        <v>1411</v>
      </c>
      <c r="D10" s="21">
        <f t="shared" si="1"/>
        <v>16.331018518518519</v>
      </c>
      <c r="E10" s="21">
        <f t="shared" si="2"/>
        <v>1.0887345679012346</v>
      </c>
      <c r="F10" s="21"/>
      <c r="G10" s="21">
        <f t="shared" si="3"/>
        <v>0</v>
      </c>
      <c r="H10" s="22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6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2">
        <v>1411</v>
      </c>
      <c r="D11" s="21">
        <f t="shared" si="1"/>
        <v>16.331018518518519</v>
      </c>
      <c r="E11" s="21">
        <f t="shared" si="2"/>
        <v>1.0887345679012346</v>
      </c>
      <c r="F11" s="21">
        <v>15.64</v>
      </c>
      <c r="G11" s="21">
        <f t="shared" si="3"/>
        <v>17.027808641975309</v>
      </c>
      <c r="H11" s="22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23539.242666666669</v>
      </c>
      <c r="U11" s="8">
        <f>G11*15*86.4</f>
        <v>22068.04</v>
      </c>
      <c r="V11" s="10"/>
      <c r="W11" s="8">
        <f>G11*15*86.4</f>
        <v>22068.04</v>
      </c>
      <c r="X11" s="10"/>
      <c r="Y11" s="16"/>
      <c r="Z11" s="12"/>
      <c r="AA11" s="11"/>
      <c r="AB11" s="12"/>
      <c r="AC11" s="4"/>
      <c r="AD11" s="5"/>
      <c r="AE11" s="4"/>
      <c r="AF11" s="5"/>
      <c r="AG11" s="19">
        <f t="shared" si="5"/>
        <v>46.92</v>
      </c>
      <c r="AH11" s="56">
        <f t="shared" si="6"/>
        <v>67675.322666666674</v>
      </c>
    </row>
    <row r="12" spans="1:34" ht="33" customHeight="1" x14ac:dyDescent="0.25">
      <c r="A12" s="30">
        <f t="shared" si="4"/>
        <v>6</v>
      </c>
      <c r="B12" s="28" t="s">
        <v>21</v>
      </c>
      <c r="C12" s="22">
        <v>1235</v>
      </c>
      <c r="D12" s="21">
        <f t="shared" si="1"/>
        <v>14.293981481481481</v>
      </c>
      <c r="E12" s="21">
        <f t="shared" si="2"/>
        <v>0.95293209876543206</v>
      </c>
      <c r="F12" s="21">
        <v>39.94</v>
      </c>
      <c r="G12" s="21">
        <f t="shared" si="3"/>
        <v>38.060108024691353</v>
      </c>
      <c r="H12" s="22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49325.9</v>
      </c>
      <c r="R12" s="10"/>
      <c r="S12" s="8">
        <f>G12*15*86.4</f>
        <v>49325.9</v>
      </c>
      <c r="T12" s="10"/>
      <c r="U12" s="8">
        <f>G12*15*86.4</f>
        <v>49325.9</v>
      </c>
      <c r="V12" s="10"/>
      <c r="W12" s="8">
        <f>G12*15*86.4</f>
        <v>49325.9</v>
      </c>
      <c r="X12" s="10"/>
      <c r="Y12" s="8">
        <f>G12*15*86.4</f>
        <v>49325.9</v>
      </c>
      <c r="Z12" s="12"/>
      <c r="AA12" s="11"/>
      <c r="AB12" s="12"/>
      <c r="AC12" s="4"/>
      <c r="AD12" s="5"/>
      <c r="AE12" s="4"/>
      <c r="AF12" s="5"/>
      <c r="AG12" s="19">
        <f t="shared" si="5"/>
        <v>199.7</v>
      </c>
      <c r="AH12" s="56">
        <f t="shared" si="6"/>
        <v>246629.5</v>
      </c>
    </row>
    <row r="13" spans="1:34" ht="33" customHeight="1" x14ac:dyDescent="0.25">
      <c r="A13" s="30">
        <f t="shared" si="4"/>
        <v>7</v>
      </c>
      <c r="B13" s="28" t="s">
        <v>22</v>
      </c>
      <c r="C13" s="22">
        <v>1411</v>
      </c>
      <c r="D13" s="21">
        <f t="shared" si="1"/>
        <v>16.331018518518519</v>
      </c>
      <c r="E13" s="21">
        <f t="shared" si="2"/>
        <v>1.0887345679012346</v>
      </c>
      <c r="F13" s="21"/>
      <c r="G13" s="21">
        <f t="shared" si="3"/>
        <v>0</v>
      </c>
      <c r="H13" s="22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19">
        <f t="shared" si="5"/>
        <v>0</v>
      </c>
      <c r="AH13" s="56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2">
        <v>1411</v>
      </c>
      <c r="D14" s="21">
        <f t="shared" si="1"/>
        <v>16.331018518518519</v>
      </c>
      <c r="E14" s="21">
        <f t="shared" si="2"/>
        <v>1.0887345679012346</v>
      </c>
      <c r="F14" s="21"/>
      <c r="G14" s="21">
        <f t="shared" si="3"/>
        <v>0</v>
      </c>
      <c r="H14" s="22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6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2">
        <v>1411</v>
      </c>
      <c r="D15" s="21">
        <f t="shared" si="1"/>
        <v>16.331018518518519</v>
      </c>
      <c r="E15" s="21">
        <f t="shared" si="2"/>
        <v>1.0887345679012346</v>
      </c>
      <c r="F15" s="21"/>
      <c r="G15" s="21">
        <f t="shared" si="3"/>
        <v>0</v>
      </c>
      <c r="H15" s="22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6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3">
        <v>1411</v>
      </c>
      <c r="D16" s="44">
        <f t="shared" si="1"/>
        <v>16.331018518518519</v>
      </c>
      <c r="E16" s="44">
        <f t="shared" si="2"/>
        <v>1.0887345679012346</v>
      </c>
      <c r="F16" s="44"/>
      <c r="G16" s="44">
        <f t="shared" si="3"/>
        <v>0</v>
      </c>
      <c r="H16" s="23">
        <v>2</v>
      </c>
      <c r="I16" s="45"/>
      <c r="J16" s="46"/>
      <c r="K16" s="45"/>
      <c r="L16" s="51"/>
      <c r="M16" s="48"/>
      <c r="N16" s="47"/>
      <c r="O16" s="48"/>
      <c r="P16" s="47"/>
      <c r="Q16" s="48"/>
      <c r="R16" s="47"/>
      <c r="S16" s="48"/>
      <c r="T16" s="47"/>
      <c r="U16" s="49">
        <f>G16*15*86.4</f>
        <v>0</v>
      </c>
      <c r="V16" s="47"/>
      <c r="W16" s="49">
        <f>G16*15*86.4</f>
        <v>0</v>
      </c>
      <c r="X16" s="47"/>
      <c r="Y16" s="48"/>
      <c r="Z16" s="18"/>
      <c r="AA16" s="17"/>
      <c r="AB16" s="18"/>
      <c r="AC16" s="45"/>
      <c r="AD16" s="46"/>
      <c r="AE16" s="45"/>
      <c r="AF16" s="46"/>
      <c r="AG16" s="61">
        <f>F16*H16</f>
        <v>0</v>
      </c>
      <c r="AH16" s="57">
        <f t="shared" si="6"/>
        <v>0</v>
      </c>
    </row>
    <row r="17" spans="1:34" ht="33" customHeight="1" x14ac:dyDescent="0.25">
      <c r="A17" s="30">
        <f t="shared" si="4"/>
        <v>11</v>
      </c>
      <c r="B17" s="31" t="s">
        <v>46</v>
      </c>
      <c r="C17" s="22"/>
      <c r="D17" s="22"/>
      <c r="E17" s="22"/>
      <c r="F17" s="22"/>
      <c r="G17" s="22"/>
      <c r="H17" s="68"/>
      <c r="I17" s="70" t="s">
        <v>47</v>
      </c>
      <c r="J17" s="71"/>
      <c r="K17" s="71"/>
      <c r="L17" s="71"/>
      <c r="M17" s="71"/>
      <c r="N17" s="71"/>
      <c r="O17" s="71"/>
      <c r="P17" s="71"/>
      <c r="Q17" s="74" t="s">
        <v>48</v>
      </c>
      <c r="R17" s="74"/>
      <c r="S17" s="74"/>
      <c r="T17" s="74"/>
      <c r="U17" s="74"/>
      <c r="V17" s="74"/>
      <c r="W17" s="74"/>
      <c r="X17" s="74"/>
      <c r="Y17" s="74"/>
      <c r="Z17" s="72" t="s">
        <v>47</v>
      </c>
      <c r="AA17" s="72"/>
      <c r="AB17" s="72"/>
      <c r="AC17" s="72"/>
      <c r="AD17" s="72"/>
      <c r="AE17" s="72"/>
      <c r="AF17" s="73"/>
      <c r="AG17" s="66"/>
      <c r="AH17" s="67"/>
    </row>
    <row r="18" spans="1:34" ht="33" customHeight="1" x14ac:dyDescent="0.25">
      <c r="A18" s="30">
        <f t="shared" si="4"/>
        <v>12</v>
      </c>
      <c r="B18" s="65" t="s">
        <v>30</v>
      </c>
      <c r="C18" s="20"/>
      <c r="D18" s="20"/>
      <c r="E18" s="20"/>
      <c r="F18" s="20"/>
      <c r="G18" s="20"/>
      <c r="H18" s="53"/>
      <c r="I18" s="59">
        <f>I7+I8+I9+I10+I11+I12+I13+I14+I15+I16+I24+I25+I26</f>
        <v>0</v>
      </c>
      <c r="J18" s="59">
        <f t="shared" ref="J18:AF18" si="7">J7+J8+J9+J10+J11+J12+J13+J14+J15+J16+J24+J25+J26</f>
        <v>0</v>
      </c>
      <c r="K18" s="59">
        <f t="shared" si="7"/>
        <v>0</v>
      </c>
      <c r="L18" s="59">
        <f t="shared" si="7"/>
        <v>0</v>
      </c>
      <c r="M18" s="59">
        <f t="shared" si="7"/>
        <v>0</v>
      </c>
      <c r="N18" s="59">
        <f t="shared" si="7"/>
        <v>0</v>
      </c>
      <c r="O18" s="59">
        <f t="shared" si="7"/>
        <v>188.5</v>
      </c>
      <c r="P18" s="59">
        <f t="shared" si="7"/>
        <v>188.5</v>
      </c>
      <c r="Q18" s="59">
        <f t="shared" si="7"/>
        <v>49514.400000000001</v>
      </c>
      <c r="R18" s="59">
        <f t="shared" si="7"/>
        <v>188.5</v>
      </c>
      <c r="S18" s="59">
        <f t="shared" si="7"/>
        <v>50315.4</v>
      </c>
      <c r="T18" s="59">
        <f t="shared" si="7"/>
        <v>24528.742666666669</v>
      </c>
      <c r="U18" s="59">
        <f t="shared" si="7"/>
        <v>73200.44</v>
      </c>
      <c r="V18" s="59">
        <f t="shared" si="7"/>
        <v>1806.5</v>
      </c>
      <c r="W18" s="59">
        <f t="shared" si="7"/>
        <v>72408.44</v>
      </c>
      <c r="X18" s="59">
        <f t="shared" si="7"/>
        <v>1014.5</v>
      </c>
      <c r="Y18" s="59">
        <f t="shared" si="7"/>
        <v>50340.4</v>
      </c>
      <c r="Z18" s="59">
        <f t="shared" si="7"/>
        <v>1014.5</v>
      </c>
      <c r="AA18" s="59">
        <f t="shared" si="7"/>
        <v>2090</v>
      </c>
      <c r="AB18" s="59">
        <f t="shared" si="7"/>
        <v>2090</v>
      </c>
      <c r="AC18" s="59">
        <f t="shared" si="7"/>
        <v>20555</v>
      </c>
      <c r="AD18" s="59">
        <f t="shared" si="7"/>
        <v>20555</v>
      </c>
      <c r="AE18" s="59">
        <f t="shared" si="7"/>
        <v>826</v>
      </c>
      <c r="AF18" s="59">
        <f t="shared" si="7"/>
        <v>826</v>
      </c>
      <c r="AG18" s="59">
        <f>AG7+AG8+AG9+AG10+AG11+AG12+AG13+AG14+AG15+AG16</f>
        <v>246.62</v>
      </c>
      <c r="AH18" s="58">
        <f>I18+J18+K18+L18+M18+N18+O18+P18+Q18+R18+S18+T18+U18+V18+W18+X18+Y18+Z18+AA18+AB18+AC18+AD18+AE18+AF18</f>
        <v>371650.8226666667</v>
      </c>
    </row>
    <row r="19" spans="1:34" ht="33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30">
        <f t="shared" si="4"/>
        <v>14</v>
      </c>
      <c r="B20" s="28" t="s">
        <v>32</v>
      </c>
      <c r="C20" s="22"/>
      <c r="D20" s="22"/>
      <c r="E20" s="22"/>
      <c r="F20" s="22"/>
      <c r="G20" s="39"/>
      <c r="H20" s="39"/>
      <c r="I20" s="62">
        <v>0.9</v>
      </c>
      <c r="J20" s="63">
        <f>I20</f>
        <v>0.9</v>
      </c>
      <c r="K20" s="62">
        <v>0.9</v>
      </c>
      <c r="L20" s="63">
        <f t="shared" si="8"/>
        <v>0.9</v>
      </c>
      <c r="M20" s="62">
        <v>0.9</v>
      </c>
      <c r="N20" s="63">
        <f t="shared" si="9"/>
        <v>0.9</v>
      </c>
      <c r="O20" s="62">
        <v>0.9</v>
      </c>
      <c r="P20" s="63">
        <f t="shared" si="10"/>
        <v>0.9</v>
      </c>
      <c r="Q20" s="62">
        <v>0.9</v>
      </c>
      <c r="R20" s="63">
        <f t="shared" si="11"/>
        <v>0.9</v>
      </c>
      <c r="S20" s="62">
        <v>0.9</v>
      </c>
      <c r="T20" s="63">
        <f t="shared" si="12"/>
        <v>0.9</v>
      </c>
      <c r="U20" s="62">
        <v>0.9</v>
      </c>
      <c r="V20" s="63">
        <f t="shared" si="13"/>
        <v>0.9</v>
      </c>
      <c r="W20" s="62">
        <v>0.9</v>
      </c>
      <c r="X20" s="63">
        <f t="shared" si="14"/>
        <v>0.9</v>
      </c>
      <c r="Y20" s="62">
        <v>0.9</v>
      </c>
      <c r="Z20" s="63">
        <f t="shared" si="15"/>
        <v>0.9</v>
      </c>
      <c r="AA20" s="62">
        <v>0.9</v>
      </c>
      <c r="AB20" s="63">
        <f t="shared" si="16"/>
        <v>0.9</v>
      </c>
      <c r="AC20" s="62">
        <v>0.9</v>
      </c>
      <c r="AD20" s="63">
        <f t="shared" si="17"/>
        <v>0.9</v>
      </c>
      <c r="AE20" s="62">
        <v>0.9</v>
      </c>
      <c r="AF20" s="63">
        <f t="shared" si="18"/>
        <v>0.9</v>
      </c>
      <c r="AG20" s="11"/>
      <c r="AH20" s="12"/>
    </row>
    <row r="21" spans="1:34" ht="33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30">
        <f t="shared" si="4"/>
        <v>18</v>
      </c>
      <c r="B24" s="28" t="s">
        <v>49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801</v>
      </c>
      <c r="T24" s="11">
        <v>801</v>
      </c>
      <c r="U24" s="11">
        <v>1618</v>
      </c>
      <c r="V24" s="12">
        <v>1618</v>
      </c>
      <c r="W24" s="11">
        <v>826</v>
      </c>
      <c r="X24" s="11">
        <v>826</v>
      </c>
      <c r="Y24" s="11">
        <v>826</v>
      </c>
      <c r="Z24" s="11">
        <v>826</v>
      </c>
      <c r="AA24" s="11">
        <v>1901.5</v>
      </c>
      <c r="AB24" s="11">
        <v>1901.5</v>
      </c>
      <c r="AC24" s="11">
        <v>20555</v>
      </c>
      <c r="AD24" s="12">
        <v>20555</v>
      </c>
      <c r="AE24" s="11">
        <v>826</v>
      </c>
      <c r="AF24" s="11">
        <v>826</v>
      </c>
      <c r="AG24" s="96" t="s">
        <v>52</v>
      </c>
      <c r="AH24" s="97"/>
    </row>
    <row r="25" spans="1:34" ht="33" customHeight="1" x14ac:dyDescent="0.25">
      <c r="A25" s="30">
        <f t="shared" si="4"/>
        <v>19</v>
      </c>
      <c r="B25" s="28" t="s">
        <v>50</v>
      </c>
      <c r="C25" s="22"/>
      <c r="D25" s="22"/>
      <c r="E25" s="22"/>
      <c r="F25" s="22"/>
      <c r="G25" s="22"/>
      <c r="H25" s="22"/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2">
        <v>0</v>
      </c>
      <c r="O25" s="11">
        <v>188.5</v>
      </c>
      <c r="P25" s="12">
        <v>188.5</v>
      </c>
      <c r="Q25" s="11">
        <v>188.5</v>
      </c>
      <c r="R25" s="12">
        <v>188.5</v>
      </c>
      <c r="S25" s="11">
        <v>188.5</v>
      </c>
      <c r="T25" s="12">
        <v>188.5</v>
      </c>
      <c r="U25" s="11">
        <v>188.5</v>
      </c>
      <c r="V25" s="12">
        <v>188.5</v>
      </c>
      <c r="W25" s="11">
        <v>188.5</v>
      </c>
      <c r="X25" s="12">
        <v>188.5</v>
      </c>
      <c r="Y25" s="11">
        <v>188.5</v>
      </c>
      <c r="Z25" s="12">
        <v>188.5</v>
      </c>
      <c r="AA25" s="11">
        <v>188.5</v>
      </c>
      <c r="AB25" s="12">
        <v>188.5</v>
      </c>
      <c r="AC25" s="11">
        <v>0</v>
      </c>
      <c r="AD25" s="12">
        <v>0</v>
      </c>
      <c r="AE25" s="11">
        <v>0</v>
      </c>
      <c r="AF25" s="12">
        <v>0</v>
      </c>
      <c r="AG25" s="98"/>
      <c r="AH25" s="99"/>
    </row>
    <row r="26" spans="1:34" ht="33" customHeight="1" x14ac:dyDescent="0.25">
      <c r="A26" s="30">
        <f t="shared" si="4"/>
        <v>20</v>
      </c>
      <c r="B26" s="28" t="s">
        <v>51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00"/>
      <c r="AH26" s="101"/>
    </row>
    <row r="27" spans="1:34" ht="33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329.85974398684067</v>
      </c>
      <c r="P27" s="7">
        <f t="shared" si="20"/>
        <v>329.85974398684067</v>
      </c>
      <c r="Q27" s="6">
        <f t="shared" si="20"/>
        <v>86646.192613591629</v>
      </c>
      <c r="R27" s="7">
        <f t="shared" si="20"/>
        <v>329.85974398684067</v>
      </c>
      <c r="S27" s="6">
        <f t="shared" si="20"/>
        <v>88047.877785652425</v>
      </c>
      <c r="T27" s="7">
        <f t="shared" si="20"/>
        <v>42923.314463372742</v>
      </c>
      <c r="U27" s="6">
        <f t="shared" si="20"/>
        <v>128094.8456133904</v>
      </c>
      <c r="V27" s="7">
        <f t="shared" si="20"/>
        <v>3161.2287931683163</v>
      </c>
      <c r="W27" s="6">
        <f t="shared" si="20"/>
        <v>126708.9097129258</v>
      </c>
      <c r="X27" s="7">
        <f t="shared" si="20"/>
        <v>1775.2928927037126</v>
      </c>
      <c r="Y27" s="6">
        <f t="shared" si="20"/>
        <v>88091.625762308511</v>
      </c>
      <c r="Z27" s="7">
        <f t="shared" si="20"/>
        <v>1775.2928927037126</v>
      </c>
      <c r="AA27" s="6">
        <f t="shared" si="20"/>
        <v>3657.3308484482595</v>
      </c>
      <c r="AB27" s="7">
        <f t="shared" si="20"/>
        <v>3657.3308484482595</v>
      </c>
      <c r="AC27" s="6">
        <f t="shared" si="20"/>
        <v>35969.586406628696</v>
      </c>
      <c r="AD27" s="7">
        <f t="shared" si="20"/>
        <v>35969.586406628696</v>
      </c>
      <c r="AE27" s="6">
        <f t="shared" si="20"/>
        <v>1445.433148716872</v>
      </c>
      <c r="AF27" s="7">
        <f>AF18/AF23</f>
        <v>1445.433148716872</v>
      </c>
      <c r="AG27" s="6"/>
      <c r="AH27" s="7">
        <f>I27+J27+K27+L27+M27+N27+O27+P27+Q27+R27+S27+T27+U27+V27+W27+X27+Y27+Z27+AA27+AB27+AC27+AD27+AE27+AF27</f>
        <v>650358.86056936544</v>
      </c>
    </row>
    <row r="28" spans="1:34" ht="33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4">
        <f>I27/(15*86400)</f>
        <v>0</v>
      </c>
      <c r="J28" s="40">
        <f>J27/(15*86400)</f>
        <v>0</v>
      </c>
      <c r="K28" s="64">
        <f t="shared" ref="K28:AF28" si="21">K27/(15*86400)</f>
        <v>0</v>
      </c>
      <c r="L28" s="40">
        <f t="shared" si="21"/>
        <v>0</v>
      </c>
      <c r="M28" s="64">
        <f t="shared" si="21"/>
        <v>0</v>
      </c>
      <c r="N28" s="40">
        <f t="shared" si="21"/>
        <v>0</v>
      </c>
      <c r="O28" s="64">
        <f t="shared" si="21"/>
        <v>2.5452140739725358E-4</v>
      </c>
      <c r="P28" s="40">
        <f t="shared" si="21"/>
        <v>2.5452140739725358E-4</v>
      </c>
      <c r="Q28" s="64">
        <f t="shared" si="21"/>
        <v>6.6856630103079961E-2</v>
      </c>
      <c r="R28" s="40">
        <f t="shared" si="21"/>
        <v>2.5452140739725358E-4</v>
      </c>
      <c r="S28" s="64">
        <f t="shared" si="21"/>
        <v>6.7938177303744157E-2</v>
      </c>
      <c r="T28" s="40">
        <f t="shared" si="21"/>
        <v>3.3119841406923416E-2</v>
      </c>
      <c r="U28" s="64">
        <f t="shared" si="21"/>
        <v>9.8838615442430861E-2</v>
      </c>
      <c r="V28" s="40">
        <f t="shared" si="21"/>
        <v>2.4392197478150589E-3</v>
      </c>
      <c r="W28" s="64">
        <f t="shared" si="21"/>
        <v>9.7769220457504483E-2</v>
      </c>
      <c r="X28" s="40">
        <f t="shared" si="21"/>
        <v>1.3698247628886671E-3</v>
      </c>
      <c r="Y28" s="64">
        <f t="shared" si="21"/>
        <v>6.7971933458571387E-2</v>
      </c>
      <c r="Z28" s="40">
        <f t="shared" si="21"/>
        <v>1.3698247628886671E-3</v>
      </c>
      <c r="AA28" s="64">
        <f t="shared" si="21"/>
        <v>2.8220145435557558E-3</v>
      </c>
      <c r="AB28" s="40">
        <f t="shared" si="21"/>
        <v>2.8220145435557558E-3</v>
      </c>
      <c r="AC28" s="64">
        <f t="shared" si="21"/>
        <v>2.7754310498941896E-2</v>
      </c>
      <c r="AD28" s="40">
        <f t="shared" si="21"/>
        <v>2.7754310498941896E-2</v>
      </c>
      <c r="AE28" s="64">
        <f t="shared" si="21"/>
        <v>1.1153033554914136E-3</v>
      </c>
      <c r="AF28" s="40">
        <f t="shared" si="21"/>
        <v>1.1153033554914136E-3</v>
      </c>
      <c r="AG28" s="64"/>
      <c r="AH28" s="40"/>
    </row>
    <row r="33" spans="7:7" ht="15.75" thickBot="1" x14ac:dyDescent="0.3"/>
    <row r="34" spans="7:7" ht="15.75" thickBot="1" x14ac:dyDescent="0.3">
      <c r="G34" s="42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P17"/>
    <mergeCell ref="Q17:Y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25" right="0.25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მაშველი</vt:lpstr>
      <vt:lpstr>დიმი-როკითი</vt:lpstr>
      <vt:lpstr>აჯამეთი</vt:lpstr>
      <vt:lpstr>აფხანაური</vt:lpstr>
      <vt:lpstr>ვარციხე</vt:lpstr>
      <vt:lpstr>ტობანიერი</vt:lpstr>
      <vt:lpstr>ციხესულორის</vt:lpstr>
      <vt:lpstr>ჭალა-ორღული</vt:lpstr>
      <vt:lpstr>ხოდაბუნი</vt:lpstr>
      <vt:lpstr>ხონი-სამტრედია</vt:lpstr>
      <vt:lpstr>ეწერი</vt:lpstr>
      <vt:lpstr>გეგუთი</vt:lpstr>
      <vt:lpstr>სხვიტორის</vt:lpstr>
      <vt:lpstr>შემაერთებელი</vt:lpstr>
      <vt:lpstr>აფხანაური!Print_Area</vt:lpstr>
      <vt:lpstr>აჯამეთი!Print_Area</vt:lpstr>
      <vt:lpstr>გეგუთი!Print_Area</vt:lpstr>
      <vt:lpstr>'დიმი-როკითი'!Print_Area</vt:lpstr>
      <vt:lpstr>ეწერი!Print_Area</vt:lpstr>
      <vt:lpstr>ვარციხე!Print_Area</vt:lpstr>
      <vt:lpstr>მაშველი!Print_Area</vt:lpstr>
      <vt:lpstr>სხვიტორის!Print_Area</vt:lpstr>
      <vt:lpstr>ტობანიერი!Print_Area</vt:lpstr>
      <vt:lpstr>შემაერთებელი!Print_Area</vt:lpstr>
      <vt:lpstr>ციხესულორის!Print_Area</vt:lpstr>
      <vt:lpstr>'ჭალა-ორღული'!Print_Area</vt:lpstr>
      <vt:lpstr>ხოდაბუნი!Print_Area</vt:lpstr>
      <vt:lpstr>'ხონი-სამტრედია'!Print_Area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2025-10-31T08:33:01Z</dcterms:modified>
</cp:coreProperties>
</file>